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20 • Tracker 21 • Virtus 20 • WRV 18 • Cvic Trubo • Tiguan 20 • Duster 19 • Evoque •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03/11/2022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=HYPERLINK("https://leilaoonline.net/lote/detalhe/150828", "090")</f>
      </c>
      <c r="B11" s="4" t="s">
        <f>=HYPERLINK("https://leilaoonline.net/lote/detalhe/150828", "veja o vídeo!! CHEV/ONIX PLUS 10TAT PR1; 2019/2020; VERMELHA; ALCO./GASOL. - FUNCIONANDO - IPVA 2022 OK - FIPE: 88.172,00")</f>
      </c>
      <c r="C11" s="4" t="inlineStr">
        <is>
          <t>Não vendido</t>
        </is>
      </c>
      <c r="D11" s="4" t="inlineStr">
        <is>
          <t>52</t>
        </is>
      </c>
      <c r="E11" s="5" t="inlineStr">
        <is>
          <t>57.000,00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=HYPERLINK("https://leilaoonline.net/lote/detalhe/151371", "091")</f>
      </c>
      <c r="B12" s="4" t="s">
        <f>=HYPERLINK("https://leilaoonline.net/lote/detalhe/151371", "veja o vídeo!! CHEV/TRACKER 12T A PR; 2020/2021; CINZA; ALCO./GASOL. - FUNCIONANDO - IPVA 2022 OK")</f>
      </c>
      <c r="C12" s="4" t="inlineStr">
        <is>
          <t>Vendido</t>
        </is>
      </c>
      <c r="D12" s="4" t="inlineStr">
        <is>
          <t>43</t>
        </is>
      </c>
      <c r="E12" s="5" t="inlineStr">
        <is>
          <t>90.500,00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=HYPERLINK("https://leilaoonline.net/lote/detalhe/150480", "092")</f>
      </c>
      <c r="B13" s="4" t="s">
        <f>=HYPERLINK("https://leilaoonline.net/lote/detalhe/150480", "veja o vídeo!! I/FORD RANGER XL CD4 22C; 2019/2020; BRANCA; DIESEL - FUNCIONANDO - IPVA 2022 OK")</f>
      </c>
      <c r="C13" s="4" t="inlineStr">
        <is>
          <t>Não vendido</t>
        </is>
      </c>
      <c r="D13" s="4" t="inlineStr">
        <is>
          <t>44</t>
        </is>
      </c>
      <c r="E13" s="5" t="inlineStr">
        <is>
          <t>71.500,00</t>
        </is>
      </c>
      <c r="F13" s="4" t="inlineStr">
        <is>
          <t>1500.00</t>
        </is>
      </c>
    </row>
    <row collapsed="false" customFormat="false" customHeight="false" hidden="false" ht="12.1" outlineLevel="0" r="14">
      <c r="A14" s="5" t="s">
        <f>=HYPERLINK("https://leilaoonline.net/lote/detalhe/150826", "093")</f>
      </c>
      <c r="B14" s="4" t="s">
        <f>=HYPERLINK("https://leilaoonline.net/lote/detalhe/150826", "veja o vídeo!! VW/VIRTUS HL AD; 2019/2020; BRANCA; ALCO./GASOL. - FUNCIONANDO - IPVA 2022 OK - FIPE: 91.695,00")</f>
      </c>
      <c r="C14" s="4" t="inlineStr">
        <is>
          <t>Vendido</t>
        </is>
      </c>
      <c r="D14" s="4" t="inlineStr">
        <is>
          <t>44</t>
        </is>
      </c>
      <c r="E14" s="5" t="inlineStr">
        <is>
          <t>56.750,00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=HYPERLINK("https://leilaoonline.net/lote/detalhe/150481", "094")</f>
      </c>
      <c r="B15" s="4" t="s">
        <f>=HYPERLINK("https://leilaoonline.net/lote/detalhe/150481", "veja o vídeo!! VW/GOLF GTE AF; 2020/2020; AZUL; GASOL./ELÉTRICO - FUNCIONANDO")</f>
      </c>
      <c r="C15" s="4" t="inlineStr">
        <is>
          <t>Não vendido</t>
        </is>
      </c>
      <c r="D15" s="4" t="inlineStr">
        <is>
          <t>35</t>
        </is>
      </c>
      <c r="E15" s="5" t="inlineStr">
        <is>
          <t>99.500,00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=HYPERLINK("https://leilaoonline.net/lote/detalhe/150484", "095")</f>
      </c>
      <c r="B16" s="4" t="s">
        <f>=HYPERLINK("https://leilaoonline.net/lote/detalhe/150484", "veja o vídeo!! HONDA/WR-V EXL CVT; 2017/2018; VERMELHA; ALCO./GASOL. - FUNCIONANDO - IPVA 2022 OK")</f>
      </c>
      <c r="C16" s="4" t="inlineStr">
        <is>
          <t>Vendido</t>
        </is>
      </c>
      <c r="D16" s="4" t="inlineStr">
        <is>
          <t>41</t>
        </is>
      </c>
      <c r="E16" s="5" t="inlineStr">
        <is>
          <t>53.500,00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=HYPERLINK("https://leilaoonline.net/lote/detalhe/151372", "096")</f>
      </c>
      <c r="B17" s="4" t="s">
        <f>=HYPERLINK("https://leilaoonline.net/lote/detalhe/151372", "veja o vídeo!! HONDA/HR-V EXL CVT; 2019/2020; CINZA; ALCO./GASOL. - FUNCIONANDO - IPVA 2022 OK")</f>
      </c>
      <c r="C17" s="4" t="inlineStr">
        <is>
          <t>Não vendido</t>
        </is>
      </c>
      <c r="D17" s="4" t="inlineStr">
        <is>
          <t>36</t>
        </is>
      </c>
      <c r="E17" s="5" t="inlineStr">
        <is>
          <t>82.000,00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=HYPERLINK("https://leilaoonline.net/lote/detalhe/151417", "097")</f>
      </c>
      <c r="B18" s="4" t="s">
        <f>=HYPERLINK("https://leilaoonline.net/lote/detalhe/151417", "veja o vídeo!! VW/T CROSS CL TSI AD; 2020/2021; CINZA; ALCO./GASOL. - FUNCIONANDO - IPVA 2022 OK - FIPE: 116.667,00")</f>
      </c>
      <c r="C18" s="4" t="inlineStr">
        <is>
          <t>Não vendido</t>
        </is>
      </c>
      <c r="D18" s="4" t="inlineStr">
        <is>
          <t>60</t>
        </is>
      </c>
      <c r="E18" s="5" t="inlineStr">
        <is>
          <t>76.750,00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=HYPERLINK("https://leilaoonline.net/lote/detalhe/150797", "098")</f>
      </c>
      <c r="B19" s="4" t="s">
        <f>=HYPERLINK("https://leilaoonline.net/lote/detalhe/150797", "veja o vídeo!! VW/VIRTUS MF; 2019/2020; PRATA; ALCO./GASOL. - FUNCIONANDO - IPVA 2022 OK")</f>
      </c>
      <c r="C19" s="4" t="inlineStr">
        <is>
          <t>Não vendido</t>
        </is>
      </c>
      <c r="D19" s="4" t="inlineStr">
        <is>
          <t>38</t>
        </is>
      </c>
      <c r="E19" s="5" t="inlineStr">
        <is>
          <t>53.500,00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=HYPERLINK("https://leilaoonline.net/lote/detalhe/150827", "099")</f>
      </c>
      <c r="B20" s="4" t="s">
        <f>=HYPERLINK("https://leilaoonline.net/lote/detalhe/150827", "veja o vídeo!! HONDA/HR-V EX CVT; 2015/2016; BRANCA; ALCO./GASOL. - FUNCIONANDO - IPVA 2022 OK ")</f>
      </c>
      <c r="C20" s="4" t="inlineStr">
        <is>
          <t>Não vendido</t>
        </is>
      </c>
      <c r="D20" s="4" t="inlineStr">
        <is>
          <t>24</t>
        </is>
      </c>
      <c r="E20" s="5" t="inlineStr">
        <is>
          <t>56.750,00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=HYPERLINK("https://leilaoonline.net/lote/detalhe/150799", "100")</f>
      </c>
      <c r="B21" s="4" t="s">
        <f>=HYPERLINK("https://leilaoonline.net/lote/detalhe/150799", "veja o vídeo!! RENAULT/DUSTER EXPRESSION 1.6; 2018/2019; PRETA; ALCO./GASOL. - FUNCIONANDO")</f>
      </c>
      <c r="C21" s="4" t="inlineStr">
        <is>
          <t>Não vendido</t>
        </is>
      </c>
      <c r="D21" s="4" t="inlineStr">
        <is>
          <t>36</t>
        </is>
      </c>
      <c r="E21" s="5" t="inlineStr">
        <is>
          <t>43.000,00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=HYPERLINK("https://leilaoonline.net/lote/detalhe/150478", "101")</f>
      </c>
      <c r="B22" s="4" t="s">
        <f>=HYPERLINK("https://leilaoonline.net/lote/detalhe/150478", "veja o vídeo!! I/VW TIGUAN ALLSPACE CL; 2019/2020; BRANCA; ALCO./GASOL. - FUNCIONANDO")</f>
      </c>
      <c r="C22" s="4" t="inlineStr">
        <is>
          <t>Não vendido</t>
        </is>
      </c>
      <c r="D22" s="4" t="inlineStr">
        <is>
          <t>39</t>
        </is>
      </c>
      <c r="E22" s="5" t="inlineStr">
        <is>
          <t>74.500,00</t>
        </is>
      </c>
      <c r="F22" s="4" t="inlineStr">
        <is>
          <t>1500.00</t>
        </is>
      </c>
    </row>
    <row collapsed="false" customFormat="false" customHeight="false" hidden="false" ht="12.1" outlineLevel="0" r="23">
      <c r="A23" s="5" t="s">
        <f>=HYPERLINK("https://leilaoonline.net/lote/detalhe/150483", "102")</f>
      </c>
      <c r="B23" s="4" t="s">
        <f>=HYPERLINK("https://leilaoonline.net/lote/detalhe/150483", "veja o vídeo!! HONDA/CIVIC TOURING CVT; 2018/2018; CINZA; GASOLINA - FUNCIONANDO - IPVA 2022 OK")</f>
      </c>
      <c r="C23" s="4" t="inlineStr">
        <is>
          <t>Vendido</t>
        </is>
      </c>
      <c r="D23" s="4" t="inlineStr">
        <is>
          <t>113</t>
        </is>
      </c>
      <c r="E23" s="5" t="inlineStr">
        <is>
          <t>80.500,00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=HYPERLINK("https://leilaoonline.net/lote/detalhe/150485", "103")</f>
      </c>
      <c r="B24" s="4" t="s">
        <f>=HYPERLINK("https://leilaoonline.net/lote/detalhe/150485", "I/VW PASSAT HL TSI AA; 2018/2018; PRATA; GASOLINA - FUNCIONANDO - IPVA 2022 OK")</f>
      </c>
      <c r="C24" s="4" t="inlineStr">
        <is>
          <t>Não vendido</t>
        </is>
      </c>
      <c r="D24" s="4" t="inlineStr">
        <is>
          <t>22</t>
        </is>
      </c>
      <c r="E24" s="5" t="inlineStr">
        <is>
          <t>61.000,00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=HYPERLINK("https://leilaoonline.net/lote/detalhe/150482", "104")</f>
      </c>
      <c r="B25" s="4" t="s">
        <f>=HYPERLINK("https://leilaoonline.net/lote/detalhe/150482", "TOYOTA/COROLLA ALTISFLEX; 2014/2015; BRANCA; ALCO./GASOL. - FUNCIONANDO - IPVA 2022 OK")</f>
      </c>
      <c r="C25" s="4" t="inlineStr">
        <is>
          <t>Não vendido</t>
        </is>
      </c>
      <c r="D25" s="4" t="inlineStr">
        <is>
          <t>7</t>
        </is>
      </c>
      <c r="E25" s="5" t="inlineStr">
        <is>
          <t>61.750,00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=HYPERLINK("https://leilaoonline.net/lote/detalhe/150479", "105")</f>
      </c>
      <c r="B26" s="4" t="s">
        <f>=HYPERLINK("https://leilaoonline.net/lote/detalhe/150479", "FIAT/TORO FREEDOM AT; 2016/2017; PRATA; ALCO./GASOL. - FUNCIONANDO")</f>
      </c>
      <c r="C26" s="4" t="inlineStr">
        <is>
          <t>Não vendido</t>
        </is>
      </c>
      <c r="D26" s="4" t="inlineStr">
        <is>
          <t>90</t>
        </is>
      </c>
      <c r="E26" s="5" t="inlineStr">
        <is>
          <t>55.000,00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=HYPERLINK("https://leilaoonline.net/lote/detalhe/150800", "106")</f>
      </c>
      <c r="B27" s="4" t="s">
        <f>=HYPERLINK("https://leilaoonline.net/lote/detalhe/150800", "veja o vídeo!! TOYOTA/ETIOS HB XS; 2012/2013; CINZA; ALCO.GASOL. - FUNCIONANDO")</f>
      </c>
      <c r="C27" s="4" t="inlineStr">
        <is>
          <t>Não vendido</t>
        </is>
      </c>
      <c r="D27" s="4" t="inlineStr">
        <is>
          <t>54</t>
        </is>
      </c>
      <c r="E27" s="5" t="inlineStr">
        <is>
          <t>27.500,00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=HYPERLINK("https://leilaoonline.net/lote/detalhe/150486", "107")</f>
      </c>
      <c r="B28" s="4" t="s">
        <f>=HYPERLINK("https://leilaoonline.net/lote/detalhe/150486", "veja o vídeo!! I/LR EVOQUE DYNAMIC 5D; 2013/2013; VERMELHA; GASOLINA - FUNCIONANDO - IPVA 2022 OK")</f>
      </c>
      <c r="C28" s="4" t="inlineStr">
        <is>
          <t>Não vendido</t>
        </is>
      </c>
      <c r="D28" s="4" t="inlineStr">
        <is>
          <t>20</t>
        </is>
      </c>
      <c r="E28" s="5" t="inlineStr">
        <is>
          <t>58.750,00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=HYPERLINK("https://leilaoonline.net/lote/detalhe/150496", "108")</f>
      </c>
      <c r="B29" s="4" t="s">
        <f>=HYPERLINK("https://leilaoonline.net/lote/detalhe/150496", "veja o vídeo!! I/MINI COOPER S; 2009/2010; VERMELHA; GASOLINA - FUNCIONANDO")</f>
      </c>
      <c r="C29" s="4" t="inlineStr">
        <is>
          <t>Não vendido</t>
        </is>
      </c>
      <c r="D29" s="4" t="inlineStr">
        <is>
          <t>46</t>
        </is>
      </c>
      <c r="E29" s="5" t="inlineStr">
        <is>
          <t>29.500,00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=HYPERLINK("https://leilaoonline.net/lote/detalhe/150497", "109")</f>
      </c>
      <c r="B30" s="4" t="s">
        <f>=HYPERLINK("https://leilaoonline.net/lote/detalhe/150497", "veja o vídeo!! CHEV/ONIX JOY; 2019/2020; AZUL; ALCO./GASOL. - FUNCIONANDO - IPVA 2022 OK")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24.750,00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=HYPERLINK("https://leilaoonline.net/lote/detalhe/150487", "110")</f>
      </c>
      <c r="B31" s="4" t="s">
        <f>=HYPERLINK("https://leilaoonline.net/lote/detalhe/150487", "veja o vídeo!! I/M. BENZ GLA200FF; 2015/2016; PRETA; ALCO./GASOL. - FUNCIONANDO")</f>
      </c>
      <c r="C31" s="4" t="inlineStr">
        <is>
          <t>Não vendido</t>
        </is>
      </c>
      <c r="D31" s="4" t="inlineStr">
        <is>
          <t>128</t>
        </is>
      </c>
      <c r="E31" s="5" t="inlineStr">
        <is>
          <t>80.000,00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=HYPERLINK("https://leilaoonline.net/lote/detalhe/150524", "111")</f>
      </c>
      <c r="B32" s="4" t="s">
        <f>=HYPERLINK("https://leilaoonline.net/lote/detalhe/150524", "veja o vídeo!! I/AUDI A4 2.0TFSI; 2012/2013; PRETA; GASOLINA - FUNCIONANDO - APROX. 58.000KM - IPVA 2022 OK")</f>
      </c>
      <c r="C32" s="4" t="inlineStr">
        <is>
          <t>Não vendido</t>
        </is>
      </c>
      <c r="D32" s="4" t="inlineStr">
        <is>
          <t>25</t>
        </is>
      </c>
      <c r="E32" s="5" t="inlineStr">
        <is>
          <t>37.250,00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=HYPERLINK("https://leilaoonline.net/lote/detalhe/150492", "112")</f>
      </c>
      <c r="B33" s="4" t="s">
        <f>=HYPERLINK("https://leilaoonline.net/lote/detalhe/150492", "JEEP/RENEGADE 1.8 AT; 2020/2021; BRANCA; ALCO./GASOL. - FUNCIONANDO - IPVA 2022 OK")</f>
      </c>
      <c r="C33" s="4" t="inlineStr">
        <is>
          <t>Não vendido</t>
        </is>
      </c>
      <c r="D33" s="4" t="inlineStr">
        <is>
          <t>95</t>
        </is>
      </c>
      <c r="E33" s="5" t="inlineStr">
        <is>
          <t>54.500,00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=HYPERLINK("https://leilaoonline.net/lote/detalhe/150802", "113")</f>
      </c>
      <c r="B34" s="4" t="s">
        <f>=HYPERLINK("https://leilaoonline.net/lote/detalhe/150802", "veja o vídeo!! PEUGEOT/208 ACTIVE; 2013/2014; PRATA; ALCO./GASOL. - FUNCIONANDO - IPVA 2022 OK")</f>
      </c>
      <c r="C34" s="4" t="inlineStr">
        <is>
          <t>Não vendido</t>
        </is>
      </c>
      <c r="D34" s="4" t="inlineStr">
        <is>
          <t>25</t>
        </is>
      </c>
      <c r="E34" s="5" t="inlineStr">
        <is>
          <t>13.000,00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=HYPERLINK("https://leilaoonline.net/lote/detalhe/150498", "114")</f>
      </c>
      <c r="B35" s="4" t="s">
        <f>=HYPERLINK("https://leilaoonline.net/lote/detalhe/150498", "I/KIA PICANTO EX3 1.0L; 2009/2010; CINZA; GASOLINA - FUNCIONANDO - IPVA 2022 OK")</f>
      </c>
      <c r="C35" s="4" t="inlineStr">
        <is>
          <t>Não vendido</t>
        </is>
      </c>
      <c r="D35" s="4" t="inlineStr">
        <is>
          <t>67</t>
        </is>
      </c>
      <c r="E35" s="5" t="inlineStr">
        <is>
          <t>19.800,00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=HYPERLINK("https://leilaoonline.net/lote/detalhe/150495", "115")</f>
      </c>
      <c r="B36" s="4" t="s">
        <f>=HYPERLINK("https://leilaoonline.net/lote/detalhe/150495", "veja o vídeo!! FIAT/IDEA ATTRACTIVE 1.4; 2011/2012; PRATA; ALCO./GASOL. - FUNCIONANDO - IPVA 2022 OK")</f>
      </c>
      <c r="C36" s="4" t="inlineStr">
        <is>
          <t>Vendido</t>
        </is>
      </c>
      <c r="D36" s="4" t="inlineStr">
        <is>
          <t>27</t>
        </is>
      </c>
      <c r="E36" s="5" t="inlineStr">
        <is>
          <t>21.500,00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=HYPERLINK("https://leilaoonline.net/lote/detalhe/150491", "116")</f>
      </c>
      <c r="B37" s="4" t="s">
        <f>=HYPERLINK("https://leilaoonline.net/lote/detalhe/150491", "veja o vídeo!! FIAT/UNO WAY 1.0; 2010/2011; PRATA; ALCO./GASOL. - FUNCIONANDO")</f>
      </c>
      <c r="C37" s="4" t="inlineStr">
        <is>
          <t>Não vendido</t>
        </is>
      </c>
      <c r="D37" s="4" t="inlineStr">
        <is>
          <t>24</t>
        </is>
      </c>
      <c r="E37" s="5" t="inlineStr">
        <is>
          <t>17.000,00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=HYPERLINK("https://leilaoonline.net/lote/detalhe/150493", "117")</f>
      </c>
      <c r="B38" s="4" t="s">
        <f>=HYPERLINK("https://leilaoonline.net/lote/detalhe/150493", "veja o vídeo!! I/MMC ASX 2.0; 2012/2012; CINZA; GASOLINA - FUNCIONANDO")</f>
      </c>
      <c r="C38" s="4" t="inlineStr">
        <is>
          <t>Não vendido</t>
        </is>
      </c>
      <c r="D38" s="4" t="inlineStr">
        <is>
          <t>36</t>
        </is>
      </c>
      <c r="E38" s="5" t="inlineStr">
        <is>
          <t>45.000,00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=HYPERLINK("https://leilaoonline.net/lote/detalhe/150489", "118")</f>
      </c>
      <c r="B39" s="4" t="s">
        <f>=HYPERLINK("https://leilaoonline.net/lote/detalhe/150489", "RENAULT/LOGAN EXPR 16 M; 2016/2017; PRATA; ALCO./GASOL. - FUNCIONANDO")</f>
      </c>
      <c r="C39" s="4" t="inlineStr">
        <is>
          <t>Não vendido</t>
        </is>
      </c>
      <c r="D39" s="4" t="inlineStr">
        <is>
          <t>19</t>
        </is>
      </c>
      <c r="E39" s="5" t="inlineStr">
        <is>
          <t>23.000,00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=HYPERLINK("https://leilaoonline.net/lote/detalhe/150490", "119")</f>
      </c>
      <c r="B40" s="4" t="s">
        <f>=HYPERLINK("https://leilaoonline.net/lote/detalhe/150490", "veja o vídeo!! NISSAN/MARCH 16SL; 2014/2015; CINZA; ALCO./GASOL. - FUNCIONANDO")</f>
      </c>
      <c r="C40" s="4" t="inlineStr">
        <is>
          <t>Não vendido</t>
        </is>
      </c>
      <c r="D40" s="4" t="inlineStr">
        <is>
          <t>56</t>
        </is>
      </c>
      <c r="E40" s="5" t="inlineStr">
        <is>
          <t>31.500,00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=HYPERLINK("https://leilaoonline.net/lote/detalhe/150798", "120")</f>
      </c>
      <c r="B41" s="4" t="s">
        <f>=HYPERLINK("https://leilaoonline.net/lote/detalhe/150798", "veja o vídeo!! I/CHEVROLET CLASSIC LS; 2013/2014; BRANCA; ALCO./GASOL. - FUNCIONANDO")</f>
      </c>
      <c r="C41" s="4" t="inlineStr">
        <is>
          <t>Vendido</t>
        </is>
      </c>
      <c r="D41" s="4" t="inlineStr">
        <is>
          <t>27</t>
        </is>
      </c>
      <c r="E41" s="5" t="inlineStr">
        <is>
          <t>15.000,00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=HYPERLINK("https://leilaoonline.net/lote/detalhe/150488", "121")</f>
      </c>
      <c r="B42" s="4" t="s">
        <f>=HYPERLINK("https://leilaoonline.net/lote/detalhe/150488", "I/HYUNDAI I30 2.0; 2011/2012; PRETA; GASOLINA - FUNCIONANDO")</f>
      </c>
      <c r="C42" s="4" t="inlineStr">
        <is>
          <t>Não vendido</t>
        </is>
      </c>
      <c r="D42" s="4" t="inlineStr">
        <is>
          <t>40</t>
        </is>
      </c>
      <c r="E42" s="5" t="inlineStr">
        <is>
          <t>20.500,00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=HYPERLINK("https://leilaoonline.net/lote/detalhe/150494", "123")</f>
      </c>
      <c r="B43" s="4" t="s">
        <f>=HYPERLINK("https://leilaoonline.net/lote/detalhe/150494", "veja o vídeo!! VW/FOX 1.0 GII; 2012/2013; PRETA; ALCO./GASOL. - FUNCIONANDO - IPVA 2022 OK ")</f>
      </c>
      <c r="C43" s="4" t="inlineStr">
        <is>
          <t>Não vendido</t>
        </is>
      </c>
      <c r="D43" s="4" t="inlineStr">
        <is>
          <t>34</t>
        </is>
      </c>
      <c r="E43" s="5" t="inlineStr">
        <is>
          <t>18.500,00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=HYPERLINK("https://leilaoonline.net/lote/detalhe/150505", "126")</f>
      </c>
      <c r="B44" s="4" t="s">
        <f>=HYPERLINK("https://leilaoonline.net/lote/detalhe/150505", "veja o vídeo!! I/FIAT SIENA EL 1.4 FLEX; 2014/2015; PRETA; ALCO./GASOL. - FUNCIONANDO")</f>
      </c>
      <c r="C44" s="4" t="inlineStr">
        <is>
          <t>Não vendido</t>
        </is>
      </c>
      <c r="D44" s="4" t="inlineStr">
        <is>
          <t>35</t>
        </is>
      </c>
      <c r="E44" s="5" t="inlineStr">
        <is>
          <t>22.000,00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=HYPERLINK("https://leilaoonline.net/lote/detalhe/150499", "127")</f>
      </c>
      <c r="B45" s="4" t="s">
        <f>=HYPERLINK("https://leilaoonline.net/lote/detalhe/150499", "RENAULT/SCENIC EXP 1616V; 2005/2006; PRETA; ALCO./GASOL. - FUNCIONANDO ")</f>
      </c>
      <c r="C45" s="4" t="inlineStr">
        <is>
          <t>Não vendido</t>
        </is>
      </c>
      <c r="D45" s="4" t="inlineStr">
        <is>
          <t>43</t>
        </is>
      </c>
      <c r="E45" s="5" t="inlineStr">
        <is>
          <t>13.750,00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=HYPERLINK("https://leilaoonline.net/lote/detalhe/150500", "128")</f>
      </c>
      <c r="B46" s="4" t="s">
        <f>=HYPERLINK("https://leilaoonline.net/lote/detalhe/150500", "veja o vídeo!! FIAT/UNO VIVACE 1.0; 2010/2011; AMARELA; ALCO./GASOL. - FUNCIONANDO")</f>
      </c>
      <c r="C46" s="4" t="inlineStr">
        <is>
          <t>Vendido</t>
        </is>
      </c>
      <c r="D46" s="4" t="inlineStr">
        <is>
          <t>64</t>
        </is>
      </c>
      <c r="E46" s="5" t="inlineStr">
        <is>
          <t>19.000,00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=HYPERLINK("https://leilaoonline.net/lote/detalhe/150506", "129")</f>
      </c>
      <c r="B47" s="4" t="s">
        <f>=HYPERLINK("https://leilaoonline.net/lote/detalhe/150506", "veja o vídeo!! I/CITROEN C5 20 EXCL BVA; 2006/2006; PRATA; GASOLINA - FUNCIONANDO - IPVA 2022 OK ")</f>
      </c>
      <c r="C47" s="4" t="inlineStr">
        <is>
          <t>Não vendido</t>
        </is>
      </c>
      <c r="D47" s="4" t="inlineStr">
        <is>
          <t>14</t>
        </is>
      </c>
      <c r="E47" s="5" t="inlineStr">
        <is>
          <t>8.000,00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=HYPERLINK("https://leilaoonline.net/lote/detalhe/150501", "134")</f>
      </c>
      <c r="B48" s="4" t="s">
        <f>=HYPERLINK("https://leilaoonline.net/lote/detalhe/150501", "CHEVROLET/ONIX 1.4AT LTZ; 2017/2017; PRATA; ALCO./GASOL. - FUNCIONANDO")</f>
      </c>
      <c r="C48" s="4" t="inlineStr">
        <is>
          <t>Não vendido</t>
        </is>
      </c>
      <c r="D48" s="4" t="inlineStr">
        <is>
          <t>36</t>
        </is>
      </c>
      <c r="E48" s="5" t="inlineStr">
        <is>
          <t>40.000,00</t>
        </is>
      </c>
      <c r="F48" s="4" t="inlineStr">
        <is>
          <t>1500.00</t>
        </is>
      </c>
    </row>
    <row collapsed="false" customFormat="false" customHeight="false" hidden="false" ht="12.1" outlineLevel="0" r="49">
      <c r="A49" s="5" t="s">
        <f>=HYPERLINK("https://leilaoonline.net/lote/detalhe/150502", "137")</f>
      </c>
      <c r="B49" s="4" t="s">
        <f>=HYPERLINK("https://leilaoonline.net/lote/detalhe/150502", "CITROEN/PICASSO II16GLXF; 2011/2012; PRETA; ALCO./GASOL. - FUNCIONANDO")</f>
      </c>
      <c r="C49" s="4" t="inlineStr">
        <is>
          <t>Não vendido</t>
        </is>
      </c>
      <c r="D49" s="4" t="inlineStr">
        <is>
          <t>19</t>
        </is>
      </c>
      <c r="E49" s="5" t="inlineStr">
        <is>
          <t>10.500,00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=HYPERLINK("https://leilaoonline.net/lote/detalhe/150503", "139")</f>
      </c>
      <c r="B50" s="4" t="s">
        <f>=HYPERLINK("https://leilaoonline.net/lote/detalhe/150503", "GM/CORSA HATCH MAXX; 2008/2009; BRANCA; ALCO./GASOL. - FUNCIONANDO")</f>
      </c>
      <c r="C50" s="4" t="inlineStr">
        <is>
          <t>Não vendido</t>
        </is>
      </c>
      <c r="D50" s="4" t="inlineStr">
        <is>
          <t>26</t>
        </is>
      </c>
      <c r="E50" s="5" t="inlineStr">
        <is>
          <t>16.000,00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=HYPERLINK("https://leilaoonline.net/lote/detalhe/150504", "141")</f>
      </c>
      <c r="B51" s="4" t="s">
        <f>=HYPERLINK("https://leilaoonline.net/lote/detalhe/150504", "CITROEN/PICASSO II16GLXF; 2008/2009; PRATA; ALCO./GASOL. - FUNCIONANDO")</f>
      </c>
      <c r="C51" s="4" t="inlineStr">
        <is>
          <t>Não vendido</t>
        </is>
      </c>
      <c r="D51" s="4" t="inlineStr">
        <is>
          <t>43</t>
        </is>
      </c>
      <c r="E51" s="5" t="inlineStr">
        <is>
          <t>11.500,00</t>
        </is>
      </c>
      <c r="F5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2026-05-23T21:10:01.00Z</dcterms:created>
  <dc:creator>Tellks Tecnologia</dc:creator>
  <cp:revision>0</cp:revision>
</cp:coreProperties>
</file>