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MB AXOR, SCANIA E VW - 6 TRATORES - EMPILHADEIRA - TRANSFORMADORES - MOTORES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=HYPERLINK("https://leilaoonline.net/lote/detalhe/150383", "297")</f>
      </c>
      <c r="B11" s="4" t="s">
        <f>=HYPERLINK("https://leilaoonline.net/lote/detalhe/150383", " CAMINHAO SCANIA/G 440 A 6X4 CS, ANO 2014/2014. BRANCA- FR .4100297 - LOC. PARAGUAÇU/SP")</f>
      </c>
      <c r="C11" s="4" t="inlineStr">
        <is>
          <t>Vendido</t>
        </is>
      </c>
      <c r="D11" s="4" t="inlineStr">
        <is>
          <t>10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=HYPERLINK("https://leilaoonline.net/lote/detalhe/150377", "298")</f>
      </c>
      <c r="B12" s="4" t="s">
        <f>=HYPERLINK("https://leilaoonline.net/lote/detalhe/150377", " CARREGADEIRA CANA VALTRA BM 100, ANO 2012. - FR. 4200478 - LOC. PARAGUAÇU/SP")</f>
      </c>
      <c r="C12" s="4" t="inlineStr">
        <is>
          <t>Vendido</t>
        </is>
      </c>
      <c r="D12" s="4" t="inlineStr">
        <is>
          <t>36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=HYPERLINK("https://leilaoonline.net/lote/detalhe/150375", "299")</f>
      </c>
      <c r="B13" s="4" t="s">
        <f>=HYPERLINK("https://leilaoonline.net/lote/detalhe/150375", " SUCATA DE CAMINHAO VW/8.150 - MEDIO 5 TONEL, ANO 2003/2004. BRANCA - FR .4100001 - LOC. PARAGUAÇU/SP")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=HYPERLINK("https://leilaoonline.net/lote/detalhe/150395", "300")</f>
      </c>
      <c r="B14" s="4" t="s">
        <f>=HYPERLINK("https://leilaoonline.net/lote/detalhe/150395", "CAMINHAO MERCEDES BENZ 1718/4, ANO 2011/2012. BRANCA - FR .4100216 - LOC. PARAGUAÇU/SP")</f>
      </c>
      <c r="C14" s="4" t="inlineStr">
        <is>
          <t>Vendido</t>
        </is>
      </c>
      <c r="D14" s="4" t="inlineStr">
        <is>
          <t>54</t>
        </is>
      </c>
      <c r="E14" s="5" t="inlineStr">
        <is>
          <t>78.000,00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=HYPERLINK("https://leilaoonline.net/lote/detalhe/150372", "301")</f>
      </c>
      <c r="B15" s="4" t="s">
        <f>=HYPERLINK("https://leilaoonline.net/lote/detalhe/150372", " CAMINHAO VW./13.180 EURO3 WORKER, ANO 2009/2009. BRANCA- FR .4100147 - LOC. PARAGUAÇU/SP")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=HYPERLINK("https://leilaoonline.net/lote/detalhe/150404", "302")</f>
      </c>
      <c r="B16" s="4" t="s">
        <f>=HYPERLINK("https://leilaoonline.net/lote/detalhe/150404", "CAMINHAO M.BENZ/AXOR 3344S 6X4 PO, ANO 2016/2016., BRANCA - FR. 4100331 - LOC. PARAGUAÇU/SP")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153.000,00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=HYPERLINK("https://leilaoonline.net/lote/detalhe/150359", "303")</f>
      </c>
      <c r="B17" s="4" t="s">
        <f>=HYPERLINK("https://leilaoonline.net/lote/detalhe/150359", "CAMINHAO SCANIA/ P360 B 6X4, ANO 2014/2014., BRANCA - FR. 4100293 - LOC. PARAGUAÇU/SP")</f>
      </c>
      <c r="C17" s="4" t="inlineStr">
        <is>
          <t>Vendido</t>
        </is>
      </c>
      <c r="D17" s="4" t="inlineStr">
        <is>
          <t>49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=HYPERLINK("https://leilaoonline.net/lote/detalhe/150376", "304")</f>
      </c>
      <c r="B18" s="4" t="s">
        <f>=HYPERLINK("https://leilaoonline.net/lote/detalhe/150376", " EMPILHADEIRA HYSTER H120FT TRIPLEX 6715M, ANO 2008. - FR. 4200236 - LOC. PARAGUAÇU/SP")</f>
      </c>
      <c r="C18" s="4" t="inlineStr">
        <is>
          <t>Não vendido</t>
        </is>
      </c>
      <c r="D18" s="4" t="inlineStr">
        <is>
          <t>94</t>
        </is>
      </c>
      <c r="E18" s="5" t="inlineStr">
        <is>
          <t>88.000,00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=HYPERLINK("https://leilaoonline.net/lote/detalhe/150386", "305")</f>
      </c>
      <c r="B19" s="4" t="s">
        <f>=HYPERLINK("https://leilaoonline.net/lote/detalhe/150386", " ROLO FACA KATRINA F4-6,7 METROS DE ROLAG, ANO 2001. - FR. 4400061 - LOC. PARAGUAÇU/SP")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=HYPERLINK("https://leilaoonline.net/lote/detalhe/150391", "306")</f>
      </c>
      <c r="B20" s="4" t="s">
        <f>=HYPERLINK("https://leilaoonline.net/lote/detalhe/150391", " PREPARO SOLO PROFUNDO CANTERIZADO PSPC 1, ANO 2014. - FR. 4401408 - LOC. PARAGUAÇU/SP")</f>
      </c>
      <c r="C20" s="4" t="inlineStr">
        <is>
          <t>Vendido</t>
        </is>
      </c>
      <c r="D20" s="4" t="inlineStr">
        <is>
          <t>4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=HYPERLINK("https://leilaoonline.net/lote/detalhe/150412", "307")</f>
      </c>
      <c r="B21" s="4" t="s">
        <f>=HYPERLINK("https://leilaoonline.net/lote/detalhe/150412", " PREPARO SOLO PROFUNDO CANTERIZADO PSPC 1, ANO 2014. - FR. 4401407 - LOC. PARAGUAÇU/SP")</f>
      </c>
      <c r="C21" s="4" t="inlineStr">
        <is>
          <t>Vendido</t>
        </is>
      </c>
      <c r="D21" s="4" t="inlineStr">
        <is>
          <t>4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=HYPERLINK("https://leilaoonline.net/lote/detalhe/150373", "308")</f>
      </c>
      <c r="B22" s="4" t="s">
        <f>=HYPERLINK("https://leilaoonline.net/lote/detalhe/150373", " CARREGADEIRA CANA VALTRA BM 100, ANO 2012. - FR. 4200493 - LOC. PARAGUAÇU/SP")</f>
      </c>
      <c r="C22" s="4" t="inlineStr">
        <is>
          <t>Vendido</t>
        </is>
      </c>
      <c r="D22" s="4" t="inlineStr">
        <is>
          <t>64</t>
        </is>
      </c>
      <c r="E22" s="5" t="inlineStr">
        <is>
          <t>101.000,00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=HYPERLINK("https://leilaoonline.net/lote/detalhe/150381", "309")</f>
      </c>
      <c r="B23" s="4" t="s">
        <f>=HYPERLINK("https://leilaoonline.net/lote/detalhe/150381", " COLHEDORA CANA 2 LINHAS JOHN DEERE 3522, ANO 2014. - FR. 4300085 - LOC. PARAGUAÇU/SP")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=HYPERLINK("https://leilaoonline.net/lote/detalhe/150394", "310")</f>
      </c>
      <c r="B24" s="4" t="s">
        <f>=HYPERLINK("https://leilaoonline.net/lote/detalhe/150394", "SUCATA DE TRATOR JOHN DEERE 7210J, ANO 2012. - FR.4200513 - LOC. PARAGUAÇU/SP")</f>
      </c>
      <c r="C24" s="4" t="inlineStr">
        <is>
          <t>Vendido</t>
        </is>
      </c>
      <c r="D24" s="4" t="inlineStr">
        <is>
          <t>2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=HYPERLINK("https://leilaoonline.net/lote/detalhe/150380", "311")</f>
      </c>
      <c r="B25" s="4" t="s">
        <f>=HYPERLINK("https://leilaoonline.net/lote/detalhe/150380", " TRATOR JOHN DEERE 7210J, ANO 2014. - FR. 4200512 - LOC. PARAGUAÇU/SP")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=HYPERLINK("https://leilaoonline.net/lote/detalhe/150411", "312")</f>
      </c>
      <c r="B26" s="4" t="s">
        <f>=HYPERLINK("https://leilaoonline.net/lote/detalhe/150411", " TRATOR JOHN DEERE 7210J, ANO 2013. - FR. 4200455 - LOC. PARAGUAÇU/SP")</f>
      </c>
      <c r="C26" s="4" t="inlineStr">
        <is>
          <t>Vendido</t>
        </is>
      </c>
      <c r="D26" s="4" t="inlineStr">
        <is>
          <t>12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=HYPERLINK("https://leilaoonline.net/lote/detalhe/150389", "313")</f>
      </c>
      <c r="B27" s="4" t="s">
        <f>=HYPERLINK("https://leilaoonline.net/lote/detalhe/150389", " COLHEDORA CANA 2 LINHAS JOHN DEERE CH670, ANO 2016. - FR. 4300101 - LOC. PARAGUAÇU/SP")</f>
      </c>
      <c r="C27" s="4" t="inlineStr">
        <is>
          <t>Vendido</t>
        </is>
      </c>
      <c r="D27" s="4" t="inlineStr">
        <is>
          <t>17</t>
        </is>
      </c>
      <c r="E27" s="5" t="inlineStr">
        <is>
          <t>26.000,00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=HYPERLINK("https://leilaoonline.net/lote/detalhe/150384", "314")</f>
      </c>
      <c r="B28" s="4" t="s">
        <f>=HYPERLINK("https://leilaoonline.net/lote/detalhe/150384", " TRATOR VALTRA BM 125I, ANO 2011. - FR. 4200348 - LOC. PARAGUAÇU/SP")</f>
      </c>
      <c r="C28" s="4" t="inlineStr">
        <is>
          <t>Vendido</t>
        </is>
      </c>
      <c r="D28" s="4" t="inlineStr">
        <is>
          <t>66</t>
        </is>
      </c>
      <c r="E28" s="5" t="inlineStr">
        <is>
          <t>82.000,00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=HYPERLINK("https://leilaoonline.net/lote/detalhe/150396", "315")</f>
      </c>
      <c r="B29" s="4" t="s">
        <f>=HYPERLINK("https://leilaoonline.net/lote/detalhe/150396", " TRATOR VALTRA BM 125I, ANO 2013. - FR. 4200543 - LOC. PARAGUAÇU/SP")</f>
      </c>
      <c r="C29" s="4" t="inlineStr">
        <is>
          <t>Vendido</t>
        </is>
      </c>
      <c r="D29" s="4" t="inlineStr">
        <is>
          <t>93</t>
        </is>
      </c>
      <c r="E29" s="5" t="inlineStr">
        <is>
          <t>128.000,00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=HYPERLINK("https://leilaoonline.net/lote/detalhe/150417", "316")</f>
      </c>
      <c r="B30" s="4" t="s">
        <f>=HYPERLINK("https://leilaoonline.net/lote/detalhe/150417", " 01 - MOTOR DE INDUÇÃO  TRIFASICO BUFALO 175 CV, ( OBS. MOTOR REVISADO ) - LOC. PARAGUAÇU/SP")</f>
      </c>
      <c r="C30" s="4" t="inlineStr">
        <is>
          <t>Vendido</t>
        </is>
      </c>
      <c r="D30" s="4" t="inlineStr">
        <is>
          <t>8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=HYPERLINK("https://leilaoonline.net/lote/detalhe/150402", "317")</f>
      </c>
      <c r="B31" s="4" t="s">
        <f>=HYPERLINK("https://leilaoonline.net/lote/detalhe/150402", " 02 - MOTOR DE INDUÇÃO BUFALO 175 CV, ( OBS. MOTOR REVISADO) - LOC. PARAGUAÇU/SP")</f>
      </c>
      <c r="C31" s="4" t="inlineStr">
        <is>
          <t>Vendido</t>
        </is>
      </c>
      <c r="D31" s="4" t="inlineStr">
        <is>
          <t>27</t>
        </is>
      </c>
      <c r="E31" s="5" t="inlineStr">
        <is>
          <t>5.200,00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=HYPERLINK("https://leilaoonline.net/lote/detalhe/150397", "318")</f>
      </c>
      <c r="B32" s="4" t="s">
        <f>=HYPERLINK("https://leilaoonline.net/lote/detalhe/150397", " 03 - MOTOR DE INDUÇÃO  TRIFASICO ELETROVATTI BUFALO 75 CV -  ( OBS. MOTOR REVISADO )  - LOC. PARAGUAÇU/SP")</f>
      </c>
      <c r="C32" s="4" t="inlineStr">
        <is>
          <t>Vendido</t>
        </is>
      </c>
      <c r="D32" s="4" t="inlineStr">
        <is>
          <t>35</t>
        </is>
      </c>
      <c r="E32" s="5" t="inlineStr">
        <is>
          <t>7.200,00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=HYPERLINK("https://leilaoonline.net/lote/detalhe/150427", "319")</f>
      </c>
      <c r="B33" s="4" t="s">
        <f>=HYPERLINK("https://leilaoonline.net/lote/detalhe/150427", " TRANSFORMADOR DA FABRICANTE CTA - 13.800V / 225KVA. ( OBS. “TRANSFORMADOR OPERANDO PERFEITAMENTE”)  - LOC. PARAGUAÇU/SP")</f>
      </c>
      <c r="C33" s="4" t="inlineStr">
        <is>
          <t>Vendido</t>
        </is>
      </c>
      <c r="D33" s="4" t="inlineStr">
        <is>
          <t>28</t>
        </is>
      </c>
      <c r="E33" s="5" t="inlineStr">
        <is>
          <t>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=HYPERLINK("https://leilaoonline.net/lote/detalhe/150398", "320")</f>
      </c>
      <c r="B34" s="4" t="s">
        <f>=HYPERLINK("https://leilaoonline.net/lote/detalhe/150398", " TRANSFORMADOR DA FABRICANTE NATIVA - 13.800V / 225KVA ( OBS. “TRANSFORMADOR OPERANDO PERFEITAMENTE” ).  - LOC. PARAGUAÇU/SP")</f>
      </c>
      <c r="C34" s="4" t="inlineStr">
        <is>
          <t>Vendido</t>
        </is>
      </c>
      <c r="D34" s="4" t="inlineStr">
        <is>
          <t>34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=HYPERLINK("https://leilaoonline.net/lote/detalhe/150415", "321")</f>
      </c>
      <c r="B35" s="4" t="s">
        <f>=HYPERLINK("https://leilaoonline.net/lote/detalhe/150415", " TRANSFORMADOR DA FABRICANTE NATIVA 13.800V / 225KVA ( OBS. “TRANSFORMADOR OPERANDO PERFEITAMENTE”)  - LOC. PARAGUAÇU/SP")</f>
      </c>
      <c r="C35" s="4" t="inlineStr">
        <is>
          <t>Vendido</t>
        </is>
      </c>
      <c r="D35" s="4" t="inlineStr">
        <is>
          <t>31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=HYPERLINK("https://leilaoonline.net/lote/detalhe/150425", "322")</f>
      </c>
      <c r="B36" s="4" t="s">
        <f>=HYPERLINK("https://leilaoonline.net/lote/detalhe/150425", " TRANSFORMADOR DA FABRICANTE WEG - 13.800V / 225KVA.( OBS. “TRANSFORMADOR OPERANDO PERFEITAMENTE”) - LOC. PARAGUAÇU/SP")</f>
      </c>
      <c r="C36" s="4" t="inlineStr">
        <is>
          <t>Vendido</t>
        </is>
      </c>
      <c r="D36" s="4" t="inlineStr">
        <is>
          <t>28</t>
        </is>
      </c>
      <c r="E36" s="5" t="inlineStr">
        <is>
          <t>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=HYPERLINK("https://leilaoonline.net/lote/detalhe/150424", "323")</f>
      </c>
      <c r="B37" s="4" t="s">
        <f>=HYPERLINK("https://leilaoonline.net/lote/detalhe/150424", " 03 CUBÍCULOS ABB DE MEDIA TENSÃO COM DISJUNTOR A ÓLEO (CU17 - CU14 - CU42) ( OBS. CUBICULOS PRECISA DE REPAROS, JÁ O DISJUNTOR A VACUO ESTA REVISADO”)  - LOC. PARAGUAÇU/SP")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=HYPERLINK("https://leilaoonline.net/lote/detalhe/150352", "324")</f>
      </c>
      <c r="B38" s="4" t="s">
        <f>=HYPERLINK("https://leilaoonline.net/lote/detalhe/150352", " COLHEDORA CANA 2 LINHAS JOHN DEERE CH670, ANO 2016/2016. - FR4300104 - LOC. NARANDIBA/SP")</f>
      </c>
      <c r="C38" s="4" t="inlineStr">
        <is>
          <t>Vendido</t>
        </is>
      </c>
      <c r="D38" s="4" t="inlineStr">
        <is>
          <t>29</t>
        </is>
      </c>
      <c r="E38" s="5" t="inlineStr">
        <is>
          <t>38.000,00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=HYPERLINK("https://leilaoonline.net/lote/detalhe/150340", "325")</f>
      </c>
      <c r="B39" s="4" t="s">
        <f>=HYPERLINK("https://leilaoonline.net/lote/detalhe/150340", " COLHEDORA CANA 2 LINHAS JOHN DEERE 3522, ANO 2014/2014. - FR. 4300089 - LOC. NARANDIBA/SP")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=HYPERLINK("https://leilaoonline.net/lote/detalhe/150330", "326")</f>
      </c>
      <c r="B40" s="4" t="s">
        <f>=HYPERLINK("https://leilaoonline.net/lote/detalhe/150330", " COLHEDORA CANA 2 LINHAS JOHN DEERE CH670, ANO 2016/2016. - FR. 4300105 - LOC. NARANDIBA/SP")</f>
      </c>
      <c r="C40" s="4" t="inlineStr">
        <is>
          <t>Vendido</t>
        </is>
      </c>
      <c r="D40" s="4" t="inlineStr">
        <is>
          <t>32</t>
        </is>
      </c>
      <c r="E40" s="5" t="inlineStr">
        <is>
          <t>46.000,00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=HYPERLINK("https://leilaoonline.net/lote/detalhe/150399", "327")</f>
      </c>
      <c r="B41" s="4" t="s">
        <f>=HYPERLINK("https://leilaoonline.net/lote/detalhe/150399", " 4 UND. ELEVADORES DE COLHEDORAS JOHN DEERE - LOC. NARANDIBA/SP")</f>
      </c>
      <c r="C41" s="4" t="inlineStr">
        <is>
          <t>Vendido</t>
        </is>
      </c>
      <c r="D41" s="4" t="inlineStr">
        <is>
          <t>8</t>
        </is>
      </c>
      <c r="E41" s="5" t="inlineStr">
        <is>
          <t>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=HYPERLINK("https://leilaoonline.net/lote/detalhe/150355", "328")</f>
      </c>
      <c r="B42" s="4" t="s">
        <f>=HYPERLINK("https://leilaoonline.net/lote/detalhe/150355", " COLHEDORA CANA 2 LINHAS JOHN DEERE 3522, ANO 2014/2014. - FR. 4300099 - LOC. NARANDIBA/SP")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=HYPERLINK("https://leilaoonline.net/lote/detalhe/150358", "329")</f>
      </c>
      <c r="B43" s="4" t="s">
        <f>=HYPERLINK("https://leilaoonline.net/lote/detalhe/150358", " COLHEDORA CANA 2 LINHAS JOHN DEERE 3522, ANO 2014/2014. - FR. 4300090 - LOC. NARANDIBA/SP")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=HYPERLINK("https://leilaoonline.net/lote/detalhe/150344", "330")</f>
      </c>
      <c r="B44" s="4" t="s">
        <f>=HYPERLINK("https://leilaoonline.net/lote/detalhe/150344", " COLHEDORA CANA 2 LINHAS JOHN DEERE 3522, ANO 2014/2014. - FR. 4300098 - LOC. NARANDIBA/SP")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=HYPERLINK("https://leilaoonline.net/lote/detalhe/150418", "331")</f>
      </c>
      <c r="B45" s="4" t="s">
        <f>=HYPERLINK("https://leilaoonline.net/lote/detalhe/150418", " 4 UND. ELEVADORES DE COLHEDORAS JOHN DEERE - LOC. NARANDIBA/SP")</f>
      </c>
      <c r="C45" s="4" t="inlineStr">
        <is>
          <t>Vendido</t>
        </is>
      </c>
      <c r="D45" s="4" t="inlineStr">
        <is>
          <t>7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=HYPERLINK("https://leilaoonline.net/lote/detalhe/150332", "337")</f>
      </c>
      <c r="B46" s="4" t="s">
        <f>=HYPERLINK("https://leilaoonline.net/lote/detalhe/150332", " SUCATA REBOQUE CANA PICADA 2 EIXOS 12,50M  , ANO 2002/2002. - FR. 4400321 - LOC. NARANDIBA/SP")</f>
      </c>
      <c r="C46" s="4" t="inlineStr">
        <is>
          <t>Vendido</t>
        </is>
      </c>
      <c r="D46" s="4" t="inlineStr">
        <is>
          <t>2</t>
        </is>
      </c>
      <c r="E46" s="5" t="inlineStr">
        <is>
          <t>11.000,00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=HYPERLINK("https://leilaoonline.net/lote/detalhe/150346", "338")</f>
      </c>
      <c r="B47" s="4" t="s">
        <f>=HYPERLINK("https://leilaoonline.net/lote/detalhe/150346", " TRATOR VALTRA MODELO BH 180 4X4, ANO 2013/2013. - FR. 4200547 - LOC. NARANDIBA/SP")</f>
      </c>
      <c r="C47" s="4" t="inlineStr">
        <is>
          <t>Vendido</t>
        </is>
      </c>
      <c r="D47" s="4" t="inlineStr">
        <is>
          <t>100</t>
        </is>
      </c>
      <c r="E47" s="5" t="inlineStr">
        <is>
          <t>114.000,00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=HYPERLINK("https://leilaoonline.net/lote/detalhe/150335", "339")</f>
      </c>
      <c r="B48" s="4" t="s">
        <f>=HYPERLINK("https://leilaoonline.net/lote/detalhe/150335", " TRATOR VALTRA MODELO BH 180 4X4, ANO 2013/2013. - FR. 4200568 - LOC. NARANDIBA/SP")</f>
      </c>
      <c r="C48" s="4" t="inlineStr">
        <is>
          <t>Vendido</t>
        </is>
      </c>
      <c r="D48" s="4" t="inlineStr">
        <is>
          <t>105</t>
        </is>
      </c>
      <c r="E48" s="5" t="inlineStr">
        <is>
          <t>120.000,00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=HYPERLINK("https://leilaoonline.net/lote/detalhe/150371", "340")</f>
      </c>
      <c r="B49" s="4" t="s">
        <f>=HYPERLINK("https://leilaoonline.net/lote/detalhe/150371", " GRADE ARADORA PESADA DE ARRASTO EQUIPADA, ANO 2006. - FR. 4400214 - LOC. NARANDIBA/SP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23.000,00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=HYPERLINK("https://leilaoonline.net/lote/detalhe/150405", "341")</f>
      </c>
      <c r="B50" s="4" t="s">
        <f>=HYPERLINK("https://leilaoonline.net/lote/detalhe/150405", " LOTE DE MOTORES DIESEL E PEÇAS DE MOTOR - LOC. NARANDIBA/SP")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53.500,00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=HYPERLINK("https://leilaoonline.net/lote/detalhe/150414", "342")</f>
      </c>
      <c r="B51" s="4" t="s">
        <f>=HYPERLINK("https://leilaoonline.net/lote/detalhe/150414", " CAPOTA DE FIBRA PARA CAMIONETA - LOC. NARANDIBA/SP")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=HYPERLINK("https://leilaoonline.net/lote/detalhe/150361", "343")</f>
      </c>
      <c r="B52" s="4" t="s">
        <f>=HYPERLINK("https://leilaoonline.net/lote/detalhe/150361", " CARRETA REBOQUE PRANCHA METALICA ACTON, MODELO CPM-3500 LG, CAPACIDADE DE 3.500KG, ANO 2014/2014. VERDE  - FR.4402078 - LOC. NARANDIBA/SP")</f>
      </c>
      <c r="C52" s="4" t="inlineStr">
        <is>
          <t>Vendido</t>
        </is>
      </c>
      <c r="D52" s="4" t="inlineStr">
        <is>
          <t>13</t>
        </is>
      </c>
      <c r="E52" s="5" t="inlineStr">
        <is>
          <t>13.500,00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=HYPERLINK("https://leilaoonline.net/lote/detalhe/150401", "344")</f>
      </c>
      <c r="B53" s="4" t="s">
        <f>=HYPERLINK("https://leilaoonline.net/lote/detalhe/150401", " LOTE DE CAIXAS DE ADUBO PARA SULCADORES/CULTIVADORES - LOC. NARANDIBA/SP")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=HYPERLINK("https://leilaoonline.net/lote/detalhe/150365", "346")</f>
      </c>
      <c r="B54" s="4" t="s">
        <f>=HYPERLINK("https://leilaoonline.net/lote/detalhe/150365", " CARRETA DISTRIBUIDORA CALCARIO SPANDER 1,  ANO 2009. - FR. 4400880 - LOC. NARANDIBA/SP ")</f>
      </c>
      <c r="C54" s="4" t="inlineStr">
        <is>
          <t>Vendido</t>
        </is>
      </c>
      <c r="D54" s="4" t="inlineStr">
        <is>
          <t>11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=HYPERLINK("https://leilaoonline.net/lote/detalhe/150374", "348")</f>
      </c>
      <c r="B55" s="4" t="s">
        <f>=HYPERLINK("https://leilaoonline.net/lote/detalhe/150374", " CARRETA DISTRIBUIDORA CALCARIO SPANDER 1,  ANO 2012. - FR. 4401132 - LOC. NARANDIBA/SP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=HYPERLINK("https://leilaoonline.net/lote/detalhe/150329", "349")</f>
      </c>
      <c r="B56" s="4" t="s">
        <f>=HYPERLINK("https://leilaoonline.net/lote/detalhe/150329", " CULTIVADOR ADUBADOR SOLLUS 3 LINHAS 0,90, ANO 2017. - FR. 4401534 - LOC. NARANDIBA/SP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=HYPERLINK("https://leilaoonline.net/lote/detalhe/150421", "351")</f>
      </c>
      <c r="B57" s="4" t="s">
        <f>=HYPERLINK("https://leilaoonline.net/lote/detalhe/150421", " TANQUE COMBATE INCENDIO, SEMI-ELIPTICO 15000LTS - LOC. NARANDIBA/SP")</f>
      </c>
      <c r="C57" s="4" t="inlineStr">
        <is>
          <t>Vendido</t>
        </is>
      </c>
      <c r="D57" s="4" t="inlineStr">
        <is>
          <t>27</t>
        </is>
      </c>
      <c r="E57" s="5" t="inlineStr">
        <is>
          <t>18.500,00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=HYPERLINK("https://leilaoonline.net/lote/detalhe/150349", "353")</f>
      </c>
      <c r="B58" s="4" t="s">
        <f>=HYPERLINK("https://leilaoonline.net/lote/detalhe/150349", "CAMINHAO VW/8.150E DELIVERY - MEDIO 5 TONEL, ANO 2008/2008., BRANCA - FR. 4100140 - LOC. NARANDIBA/SP")</f>
      </c>
      <c r="C58" s="4" t="inlineStr">
        <is>
          <t>Vendido</t>
        </is>
      </c>
      <c r="D58" s="4" t="inlineStr">
        <is>
          <t>27</t>
        </is>
      </c>
      <c r="E58" s="5" t="inlineStr">
        <is>
          <t>51.000,00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=HYPERLINK("https://leilaoonline.net/lote/detalhe/150348", "356")</f>
      </c>
      <c r="B59" s="4" t="s">
        <f>=HYPERLINK("https://leilaoonline.net/lote/detalhe/150348", "CAMINHAO SCANIA /G440 CS A6X4, ANO 2014/2014. BRANCA - FR. 4100304 - LOC. NARANDIBA/SP")</f>
      </c>
      <c r="C59" s="4" t="inlineStr">
        <is>
          <t>Vendido</t>
        </is>
      </c>
      <c r="D59" s="4" t="inlineStr">
        <is>
          <t>7</t>
        </is>
      </c>
      <c r="E59" s="5" t="inlineStr">
        <is>
          <t>62.000,00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=HYPERLINK("https://leilaoonline.net/lote/detalhe/150347", "357")</f>
      </c>
      <c r="B60" s="4" t="s">
        <f>=HYPERLINK("https://leilaoonline.net/lote/detalhe/150347", " CAMINHAO SCANIA/ G440 CS A6X4, ANO 2014/2014., BRANCA  - FR. 4100312 - LOC. NARANDIBA/SP")</f>
      </c>
      <c r="C60" s="4" t="inlineStr">
        <is>
          <t>Vendido</t>
        </is>
      </c>
      <c r="D60" s="4" t="inlineStr">
        <is>
          <t>3</t>
        </is>
      </c>
      <c r="E60" s="5" t="inlineStr">
        <is>
          <t>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=HYPERLINK("https://leilaoonline.net/lote/detalhe/150331", "358")</f>
      </c>
      <c r="B61" s="4" t="s">
        <f>=HYPERLINK("https://leilaoonline.net/lote/detalhe/150331", " CAMINHAO M.-BENZ/ AXOR 3344S 6X4 PO, ANO 2018/2018., BRANCA - FR. 4100397 - LOC. NARANDIBA/SP")</f>
      </c>
      <c r="C61" s="4" t="inlineStr">
        <is>
          <t>Vendido</t>
        </is>
      </c>
      <c r="D61" s="4" t="inlineStr">
        <is>
          <t>67</t>
        </is>
      </c>
      <c r="E61" s="5" t="inlineStr">
        <is>
          <t>116.000,00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=HYPERLINK("https://leilaoonline.net/lote/detalhe/150420", "359")</f>
      </c>
      <c r="B62" s="4" t="s">
        <f>=HYPERLINK("https://leilaoonline.net/lote/detalhe/150420", " 4 UND. ELEVADORES DE COLHEDORAS JOHN DEERE - LOC. NARANDIBA/SP")</f>
      </c>
      <c r="C62" s="4" t="inlineStr">
        <is>
          <t>Vendido</t>
        </is>
      </c>
      <c r="D62" s="4" t="inlineStr">
        <is>
          <t>14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=HYPERLINK("https://leilaoonline.net/lote/detalhe/150423", "360")</f>
      </c>
      <c r="B63" s="4" t="s">
        <f>=HYPERLINK("https://leilaoonline.net/lote/detalhe/150423", " 4 UND. ELEVADORES DE COLHEDORAS JOHN DEERE - LOC. NARANDIBA/SP")</f>
      </c>
      <c r="C63" s="4" t="inlineStr">
        <is>
          <t>Vendido</t>
        </is>
      </c>
      <c r="D63" s="4" t="inlineStr">
        <is>
          <t>15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=HYPERLINK("https://leilaoonline.net/lote/detalhe/150341", "363")</f>
      </c>
      <c r="B64" s="4" t="s">
        <f>=HYPERLINK("https://leilaoonline.net/lote/detalhe/150341", "CAMINHAO M.BENZ/ AXOR 3344S 6X4 , ANO 2018/2018., BRANCA - FR. 4100395  - LOC. NARANDIBA/SP")</f>
      </c>
      <c r="C64" s="4" t="inlineStr">
        <is>
          <t>Vendido</t>
        </is>
      </c>
      <c r="D64" s="4" t="inlineStr">
        <is>
          <t>115</t>
        </is>
      </c>
      <c r="E64" s="5" t="inlineStr">
        <is>
          <t>176.000,00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=HYPERLINK("https://leilaoonline.net/lote/detalhe/150370", "364")</f>
      </c>
      <c r="B65" s="4" t="s">
        <f>=HYPERLINK("https://leilaoonline.net/lote/detalhe/150370", " PULVERIZADOR AGRICOLA DE BARRAS COLUMBIA,  ANO 2006. - FR. 4400203 - LOC. NARANDIBA/SP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=HYPERLINK("https://leilaoonline.net/lote/detalhe/150400", "367")</f>
      </c>
      <c r="B66" s="4" t="s">
        <f>=HYPERLINK("https://leilaoonline.net/lote/detalhe/150400", " CABINA SCANIA P360 B6X4 CS - FR. 4100255  - LOC. NARANDIBA/SP")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=HYPERLINK("https://leilaoonline.net/lote/detalhe/150351", "372")</f>
      </c>
      <c r="B67" s="4" t="s">
        <f>=HYPERLINK("https://leilaoonline.net/lote/detalhe/150351", " CULTIVADOR ALEIRADOR DE 3 LINHAS, ANO 2012. - FR. 4401120 - LOC. NARANDIBA/SP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=HYPERLINK("https://leilaoonline.net/lote/detalhe/150419", "373")</f>
      </c>
      <c r="B68" s="4" t="s">
        <f>=HYPERLINK("https://leilaoonline.net/lote/detalhe/150419", " CABINA SCANIA G440 A6 X 4 CS - FR. 4100271  - LOC. NARANDIBA/SP")</f>
      </c>
      <c r="C68" s="4" t="inlineStr">
        <is>
          <t>Vendido</t>
        </is>
      </c>
      <c r="D68" s="4" t="inlineStr">
        <is>
          <t>20</t>
        </is>
      </c>
      <c r="E68" s="5" t="inlineStr">
        <is>
          <t>3.600,00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=HYPERLINK("https://leilaoonline.net/lote/detalhe/150334", "374")</f>
      </c>
      <c r="B69" s="4" t="s">
        <f>=HYPERLINK("https://leilaoonline.net/lote/detalhe/150334", " ENLEIRADOR PALHA TWIN RAKE R2800 EM V CO, ANO 2014. - FR. 4402053 - LOC. NARANDIBA/SP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=HYPERLINK("https://leilaoonline.net/lote/detalhe/150350", "378")</f>
      </c>
      <c r="B70" s="4" t="s">
        <f>=HYPERLINK("https://leilaoonline.net/lote/detalhe/150350", " SUCATA REBOQUE CANA PICADA 2 EIXOS 12,50M  , ANO 2002/2002. - FR. 4400328 - LOC. NARANDIBA/SP")</f>
      </c>
      <c r="C70" s="4" t="inlineStr">
        <is>
          <t>Vendido</t>
        </is>
      </c>
      <c r="D70" s="4" t="inlineStr">
        <is>
          <t>2</t>
        </is>
      </c>
      <c r="E70" s="5" t="inlineStr">
        <is>
          <t>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=HYPERLINK("https://leilaoonline.net/lote/detalhe/150328", "379")</f>
      </c>
      <c r="B71" s="4" t="s">
        <f>=HYPERLINK("https://leilaoonline.net/lote/detalhe/150328", " SUBSOLADOR ARRASTO STAC 5P MIGDOLUS,  ANO 2011. - FR. 4401069 - LOC. NARANDIBA/SP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=HYPERLINK("https://leilaoonline.net/lote/detalhe/150379", "380")</f>
      </c>
      <c r="B72" s="4" t="s">
        <f>=HYPERLINK("https://leilaoonline.net/lote/detalhe/150379", " SUBSOLADOR ARRASTO STAC 5P MIGDOLUS, ANO 2010. - FR. 4400940 - LOC. NARANDIBA/SP ")</f>
      </c>
      <c r="C72" s="4" t="inlineStr">
        <is>
          <t>Vendido</t>
        </is>
      </c>
      <c r="D72" s="4" t="inlineStr">
        <is>
          <t>7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=HYPERLINK("https://leilaoonline.net/lote/detalhe/150413", "381")</f>
      </c>
      <c r="B73" s="4" t="s">
        <f>=HYPERLINK("https://leilaoonline.net/lote/detalhe/150413", " CABINA MERCEDES BENZ 3344 S  - FR. 4100338  - LOC. NARANDIBA/SP")</f>
      </c>
      <c r="C73" s="4" t="inlineStr">
        <is>
          <t>Vendido</t>
        </is>
      </c>
      <c r="D73" s="4" t="inlineStr">
        <is>
          <t>44</t>
        </is>
      </c>
      <c r="E73" s="5" t="inlineStr">
        <is>
          <t>7.600,00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=HYPERLINK("https://leilaoonline.net/lote/detalhe/150407", "382")</f>
      </c>
      <c r="B74" s="4" t="s">
        <f>=HYPERLINK("https://leilaoonline.net/lote/detalhe/150407", " CABINA SCANIA G440 A6 X 4 CS - FRFR4100274, - LOC. NARANDIBA/SP")</f>
      </c>
      <c r="C74" s="4" t="inlineStr">
        <is>
          <t>Vendido</t>
        </is>
      </c>
      <c r="D74" s="4" t="inlineStr">
        <is>
          <t>28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=HYPERLINK("https://leilaoonline.net/lote/detalhe/150410", "383")</f>
      </c>
      <c r="B75" s="4" t="s">
        <f>=HYPERLINK("https://leilaoonline.net/lote/detalhe/150410", " CABINA VW 31320 - FR. 4100219  - LOC. NARANDIBA/SP")</f>
      </c>
      <c r="C75" s="4" t="inlineStr">
        <is>
          <t>Vendido</t>
        </is>
      </c>
      <c r="D75" s="4" t="inlineStr">
        <is>
          <t>31</t>
        </is>
      </c>
      <c r="E75" s="5" t="inlineStr">
        <is>
          <t>5.800,00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=HYPERLINK("https://leilaoonline.net/lote/detalhe/150416", "384")</f>
      </c>
      <c r="B76" s="4" t="s">
        <f>=HYPERLINK("https://leilaoonline.net/lote/detalhe/150416", " CABINA SCANIA P124 420 CA - FR. 4100122  - LOC. NARANDIBA/SP")</f>
      </c>
      <c r="C76" s="4" t="inlineStr">
        <is>
          <t>Vendido</t>
        </is>
      </c>
      <c r="D76" s="4" t="inlineStr">
        <is>
          <t>23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=HYPERLINK("https://leilaoonline.net/lote/detalhe/150406", "385")</f>
      </c>
      <c r="B77" s="4" t="s">
        <f>=HYPERLINK("https://leilaoonline.net/lote/detalhe/150406", " CABINA SCANIA G420 6X4 CA - FR. 4100224  - LOC. NARANDIBA/SP")</f>
      </c>
      <c r="C77" s="4" t="inlineStr">
        <is>
          <t>Vendido</t>
        </is>
      </c>
      <c r="D77" s="4" t="inlineStr">
        <is>
          <t>32</t>
        </is>
      </c>
      <c r="E77" s="5" t="inlineStr">
        <is>
          <t>5.400,00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=HYPERLINK("https://leilaoonline.net/lote/detalhe/150345", "389")</f>
      </c>
      <c r="B78" s="4" t="s">
        <f>=HYPERLINK("https://leilaoonline.net/lote/detalhe/150345", "SEMI REBOQUE RANDON SR CA , TRANSPORTE PALHA 02 EIXOS 1, ANO 2013/2014., VERDE  - FR. 4402063 - LOC. NARANDIBA/SP 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=HYPERLINK("https://leilaoonline.net/lote/detalhe/150390", "390")</f>
      </c>
      <c r="B79" s="4" t="s">
        <f>=HYPERLINK("https://leilaoonline.net/lote/detalhe/150390", " CABINA VW 26260 WORKER ELETRONIC  - FR. 4100195  - LOC. NARANDIBA/SP")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6.250,00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=HYPERLINK("https://leilaoonline.net/lote/detalhe/150403", "391")</f>
      </c>
      <c r="B80" s="4" t="s">
        <f>=HYPERLINK("https://leilaoonline.net/lote/detalhe/150403", " CABINA VW 31330  - FR. 4100262  - LOC. NARANDIBA/SP")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=HYPERLINK("https://leilaoonline.net/lote/detalhe/150422", "392")</f>
      </c>
      <c r="B81" s="4" t="s">
        <f>=HYPERLINK("https://leilaoonline.net/lote/detalhe/150422", " CABINA VW, 15160 WORKER,  - FRFR4100010  - LOC. NARANDIBA/SP")</f>
      </c>
      <c r="C81" s="4" t="inlineStr">
        <is>
          <t>Vendido</t>
        </is>
      </c>
      <c r="D81" s="4" t="inlineStr">
        <is>
          <t>35</t>
        </is>
      </c>
      <c r="E81" s="5" t="inlineStr">
        <is>
          <t>9.500,00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=HYPERLINK("https://leilaoonline.net/lote/detalhe/150393", "393")</f>
      </c>
      <c r="B82" s="4" t="s">
        <f>=HYPERLINK("https://leilaoonline.net/lote/detalhe/150393", " CABINE VW 13180 WORKER ELETRONIC - FR. 4100191  - LOC. NARANDIBA/SP")</f>
      </c>
      <c r="C82" s="4" t="inlineStr">
        <is>
          <t>Vendido</t>
        </is>
      </c>
      <c r="D82" s="4" t="inlineStr">
        <is>
          <t>13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=HYPERLINK("https://leilaoonline.net/lote/detalhe/150385", "395")</f>
      </c>
      <c r="B83" s="4" t="s">
        <f>=HYPERLINK("https://leilaoonline.net/lote/detalhe/150385", " PULVERIZADOR AGRICOLA DE BARRAS COLUMBIA, ANO 2006. - FR. 4400206 - LOC. NARANDIBA/SP ")</f>
      </c>
      <c r="C83" s="4" t="inlineStr">
        <is>
          <t>Vendido</t>
        </is>
      </c>
      <c r="D83" s="4" t="inlineStr">
        <is>
          <t>8</t>
        </is>
      </c>
      <c r="E83" s="5" t="inlineStr">
        <is>
          <t>4.750,00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=HYPERLINK("https://leilaoonline.net/lote/detalhe/150409", "398")</f>
      </c>
      <c r="B84" s="4" t="s">
        <f>=HYPERLINK("https://leilaoonline.net/lote/detalhe/150409", " CARRETA DISTRIBUIDORA CALCARIO SPANDER 1,  ANO 2009. - FR. 4400884 - LOC. NARANDIBA/SP ")</f>
      </c>
      <c r="C84" s="4" t="inlineStr">
        <is>
          <t>Vendido</t>
        </is>
      </c>
      <c r="D84" s="4" t="inlineStr">
        <is>
          <t>2</t>
        </is>
      </c>
      <c r="E84" s="5" t="inlineStr">
        <is>
          <t>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=HYPERLINK("https://leilaoonline.net/lote/detalhe/150337", "399")</f>
      </c>
      <c r="B85" s="4" t="s">
        <f>=HYPERLINK("https://leilaoonline.net/lote/detalhe/150337", " SUCATA DE SEMI REBOQUE CANA PICADA 2 EIXOS 12,50M  , ANO 2002/2002. - FR. 4400318 - LOC. NARANDIBA/SP")</f>
      </c>
      <c r="C85" s="4" t="inlineStr">
        <is>
          <t>Vendido</t>
        </is>
      </c>
      <c r="D85" s="4" t="inlineStr">
        <is>
          <t>5</t>
        </is>
      </c>
      <c r="E85" s="5" t="inlineStr">
        <is>
          <t>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=HYPERLINK("https://leilaoonline.net/lote/detalhe/150369", "400")</f>
      </c>
      <c r="B86" s="4" t="s">
        <f>=HYPERLINK("https://leilaoonline.net/lote/detalhe/150369", " TERRACEADOR AGRICOLA CIVEMASA TC 30EA, ANO 2012. - FR. 4401110 - LOC. NARANDIBA/SP ")</f>
      </c>
      <c r="C86" s="4" t="inlineStr">
        <is>
          <t>Vendido</t>
        </is>
      </c>
      <c r="D86" s="4" t="inlineStr">
        <is>
          <t>47</t>
        </is>
      </c>
      <c r="E86" s="5" t="inlineStr">
        <is>
          <t>58.000,00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=HYPERLINK("https://leilaoonline.net/lote/detalhe/150367", "401")</f>
      </c>
      <c r="B87" s="4" t="s">
        <f>=HYPERLINK("https://leilaoonline.net/lote/detalhe/150367", " ENLEIRADOR DE PALHA GIROPALHA EM ACO IND, ANO 2012. - FR. 4401116 - LOC. NARANDIBA/SP ")</f>
      </c>
      <c r="C87" s="4" t="inlineStr">
        <is>
          <t>Vendido</t>
        </is>
      </c>
      <c r="D87" s="4" t="inlineStr">
        <is>
          <t>3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=HYPERLINK("https://leilaoonline.net/lote/detalhe/150387", "402")</f>
      </c>
      <c r="B88" s="4" t="s">
        <f>=HYPERLINK("https://leilaoonline.net/lote/detalhe/150387", " TRITURADOR DE RESIDUOS CULTURAIS MOD S20, ANO 2013. - FR. 4401386 - LOC. NARANDIBA/SP ")</f>
      </c>
      <c r="C88" s="4" t="inlineStr">
        <is>
          <t>Vendido</t>
        </is>
      </c>
      <c r="D88" s="4" t="inlineStr">
        <is>
          <t>34</t>
        </is>
      </c>
      <c r="E88" s="5" t="inlineStr">
        <is>
          <t>11.750,00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=HYPERLINK("https://leilaoonline.net/lote/detalhe/150362", "403")</f>
      </c>
      <c r="B89" s="4" t="s">
        <f>=HYPERLINK("https://leilaoonline.net/lote/detalhe/150362", " ROCADEIRA MARCA TATU MODELO RC1500, ANO 2012. - FR .4401143 - LOC. NARANDIBA/SP")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=HYPERLINK("https://leilaoonline.net/lote/detalhe/150324", "404")</f>
      </c>
      <c r="B90" s="4" t="s">
        <f>=HYPERLINK("https://leilaoonline.net/lote/detalhe/150324", " CAMINHAO VW. 13180, ANO 2003/2004, BRANCA FR. 4100004  - LOC. NARANDIBA/SP")</f>
      </c>
      <c r="C90" s="4" t="inlineStr">
        <is>
          <t>Vendido</t>
        </is>
      </c>
      <c r="D90" s="4" t="inlineStr">
        <is>
          <t>31</t>
        </is>
      </c>
      <c r="E90" s="5" t="inlineStr">
        <is>
          <t>56.000,00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=HYPERLINK("https://leilaoonline.net/lote/detalhe/150327", "405")</f>
      </c>
      <c r="B91" s="4" t="s">
        <f>=HYPERLINK("https://leilaoonline.net/lote/detalhe/150327", " CAMINHAO MERCEDES-BENZ 6X4 AXOR 3344S PO, ANO 2018/2018, BRANCA , - FR. 4100402 - LOC. NARANDIBA/SP")</f>
      </c>
      <c r="C91" s="4" t="inlineStr">
        <is>
          <t>Vendido</t>
        </is>
      </c>
      <c r="D91" s="4" t="inlineStr">
        <is>
          <t>67</t>
        </is>
      </c>
      <c r="E91" s="5" t="inlineStr">
        <is>
          <t>162.000,00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=HYPERLINK("https://leilaoonline.net/lote/detalhe/150325", "406")</f>
      </c>
      <c r="B92" s="4" t="s">
        <f>=HYPERLINK("https://leilaoonline.net/lote/detalhe/150325", " CAMINHAO MERCEDES-BENZ 6X4 AXOR 3344S PO, ANO 2018/2018, BRANCA . - FR. 4100405 - LOC. NARANDIBA/SP")</f>
      </c>
      <c r="C92" s="4" t="inlineStr">
        <is>
          <t>Vendido</t>
        </is>
      </c>
      <c r="D92" s="4" t="inlineStr">
        <is>
          <t>60</t>
        </is>
      </c>
      <c r="E92" s="5" t="inlineStr">
        <is>
          <t>133.000,00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=HYPERLINK("https://leilaoonline.net/lote/detalhe/150326", "407")</f>
      </c>
      <c r="B93" s="4" t="s">
        <f>=HYPERLINK("https://leilaoonline.net/lote/detalhe/150326", " SUCATA DE CAMINHAO VOLKSWAGEN 15-190 WORKER, ANO 2013/2013. - FR. 4100257 - LOC. NARANDIBA/SP")</f>
      </c>
      <c r="C93" s="4" t="inlineStr">
        <is>
          <t>Vendido</t>
        </is>
      </c>
      <c r="D93" s="4" t="inlineStr">
        <is>
          <t>3</t>
        </is>
      </c>
      <c r="E93" s="5" t="inlineStr">
        <is>
          <t>27.000,00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=HYPERLINK("https://leilaoonline.net/lote/detalhe/150408", "411")</f>
      </c>
      <c r="B94" s="4" t="s">
        <f>=HYPERLINK("https://leilaoonline.net/lote/detalhe/150408", " 04 - ESTUFAS PARA GERMINACAO (SEM FUNCIONAR) 1400X770X2000 MM COM 2 PORTAS VIDRO INDUSFRIO, ANO 2001. - LOC. NARANDIBA/SP")</f>
      </c>
      <c r="C94" s="4" t="inlineStr">
        <is>
          <t>Vendido</t>
        </is>
      </c>
      <c r="D94" s="4" t="inlineStr">
        <is>
          <t>24</t>
        </is>
      </c>
      <c r="E94" s="5" t="inlineStr">
        <is>
          <t>3.200,00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=HYPERLINK("https://leilaoonline.net/lote/detalhe/150426", "412")</f>
      </c>
      <c r="B95" s="4" t="s">
        <f>=HYPERLINK("https://leilaoonline.net/lote/detalhe/150426", " 120 CUBAS DE ALUMINIO - TAMANHO: 56 X 35 X 13 - LOC. NARANDIBA/SP")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=HYPERLINK("https://leilaoonline.net/lote/detalhe/150382", "586")</f>
      </c>
      <c r="B96" s="4" t="s">
        <f>=HYPERLINK("https://leilaoonline.net/lote/detalhe/150382", " COLHEDORA CANA 2 LINHAS JOHN DEERE 3522, ANO 2014. - FR. 4300088 - LOC. PARAGUAÇU/SP")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=HYPERLINK("https://leilaoonline.net/lote/detalhe/150388", "588")</f>
      </c>
      <c r="B97" s="4" t="s">
        <f>=HYPERLINK("https://leilaoonline.net/lote/detalhe/150388", " COLHEDORA CANA 2 LINHAS JOHN DEERE 3522, ANO 2014. - FR4300093 - LOC. PARAGUAÇU/SP")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2026-04-14T01:57:50.00Z</dcterms:created>
  <dc:creator>Tellks Tecnologia</dc:creator>
  <cp:revision>0</cp:revision>
</cp:coreProperties>
</file>