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5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ELETRÔNICOS DIVERSOS, ELETRODOMÉSTICOS E UTENSÍLIOS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17/11/2022 15:00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=HYPERLINK("https://leilaoonline.net/lote/detalhe/149996", "001")</f>
      </c>
      <c r="B11" s="4" t="s">
        <f>=HYPERLINK("https://leilaoonline.net/lote/detalhe/149996", " Cervejeiro, 556 litros -3 graus negativos funcionando")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2.100,00</t>
        </is>
      </c>
      <c r="F11" s="4" t="inlineStr">
        <is>
          <t>200.00</t>
        </is>
      </c>
    </row>
    <row collapsed="false" customFormat="false" customHeight="false" hidden="false" ht="12.1" outlineLevel="0" r="12">
      <c r="A12" s="5" t="s">
        <f>=HYPERLINK("https://leilaoonline.net/lote/detalhe/149980", "002")</f>
      </c>
      <c r="B12" s="4" t="s">
        <f>=HYPERLINK("https://leilaoonline.net/lote/detalhe/149980", " Aprox. 15 kg de imã (1,0cm de largura)")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300,00</t>
        </is>
      </c>
      <c r="F12" s="4" t="inlineStr">
        <is>
          <t>100.00</t>
        </is>
      </c>
    </row>
    <row collapsed="false" customFormat="false" customHeight="false" hidden="false" ht="12.1" outlineLevel="0" r="13">
      <c r="A13" s="5" t="s">
        <f>=HYPERLINK("https://leilaoonline.net/lote/detalhe/149973", "003")</f>
      </c>
      <c r="B13" s="4" t="s">
        <f>=HYPERLINK("https://leilaoonline.net/lote/detalhe/149973", " 01 Motor Weg 10 hp 1160 rpm com polia")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1.200,00</t>
        </is>
      </c>
      <c r="F13" s="4" t="inlineStr">
        <is>
          <t>150.00</t>
        </is>
      </c>
    </row>
    <row collapsed="false" customFormat="false" customHeight="false" hidden="false" ht="12.1" outlineLevel="0" r="14">
      <c r="A14" s="5" t="s">
        <f>=HYPERLINK("https://leilaoonline.net/lote/detalhe/149964", "004")</f>
      </c>
      <c r="B14" s="4" t="s">
        <f>=HYPERLINK("https://leilaoonline.net/lote/detalhe/149964", " Triturador / Picador. Sem motor")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1.200,00</t>
        </is>
      </c>
      <c r="F14" s="4" t="inlineStr">
        <is>
          <t>100.00</t>
        </is>
      </c>
    </row>
    <row collapsed="false" customFormat="false" customHeight="false" hidden="false" ht="12.1" outlineLevel="0" r="15">
      <c r="A15" s="5" t="s">
        <f>=HYPERLINK("https://leilaoonline.net/lote/detalhe/149909", "005")</f>
      </c>
      <c r="B15" s="4" t="s">
        <f>=HYPERLINK("https://leilaoonline.net/lote/detalhe/149909", " Caixa registradora Argus anos 70. 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500,00</t>
        </is>
      </c>
      <c r="F15" s="4" t="inlineStr">
        <is>
          <t>50.00</t>
        </is>
      </c>
    </row>
    <row collapsed="false" customFormat="false" customHeight="false" hidden="false" ht="12.1" outlineLevel="0" r="16">
      <c r="A16" s="5" t="s">
        <f>=HYPERLINK("https://leilaoonline.net/lote/detalhe/149921", "006")</f>
      </c>
      <c r="B16" s="4" t="s">
        <f>=HYPERLINK("https://leilaoonline.net/lote/detalhe/149921", " Motosserra")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250,00</t>
        </is>
      </c>
      <c r="F16" s="4" t="inlineStr">
        <is>
          <t>100.00</t>
        </is>
      </c>
    </row>
    <row collapsed="false" customFormat="false" customHeight="false" hidden="false" ht="12.1" outlineLevel="0" r="17">
      <c r="A17" s="5" t="s">
        <f>=HYPERLINK("https://leilaoonline.net/lote/detalhe/149920", "007")</f>
      </c>
      <c r="B17" s="4" t="s">
        <f>=HYPERLINK("https://leilaoonline.net/lote/detalhe/149920", " Motosserra")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250,00</t>
        </is>
      </c>
      <c r="F17" s="4" t="inlineStr">
        <is>
          <t>100.00</t>
        </is>
      </c>
    </row>
    <row collapsed="false" customFormat="false" customHeight="false" hidden="false" ht="12.1" outlineLevel="0" r="18">
      <c r="A18" s="5" t="s">
        <f>=HYPERLINK("https://leilaoonline.net/lote/detalhe/149968", "008")</f>
      </c>
      <c r="B18" s="4" t="s">
        <f>=HYPERLINK("https://leilaoonline.net/lote/detalhe/149968", " 2 Máquinas de padaria")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800,00</t>
        </is>
      </c>
      <c r="F18" s="4" t="inlineStr">
        <is>
          <t>100.00</t>
        </is>
      </c>
    </row>
    <row collapsed="false" customFormat="false" customHeight="false" hidden="false" ht="12.1" outlineLevel="0" r="19">
      <c r="A19" s="5" t="s">
        <f>=HYPERLINK("https://leilaoonline.net/lote/detalhe/149982", "009")</f>
      </c>
      <c r="B19" s="4" t="s">
        <f>=HYPERLINK("https://leilaoonline.net/lote/detalhe/149982", " Sucata de 5 lavadoras ,5 mangueiras e 5 pistolas")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400,00</t>
        </is>
      </c>
      <c r="F19" s="4" t="inlineStr">
        <is>
          <t>100.00</t>
        </is>
      </c>
    </row>
    <row collapsed="false" customFormat="false" customHeight="false" hidden="false" ht="12.1" outlineLevel="0" r="20">
      <c r="A20" s="5" t="s">
        <f>=HYPERLINK("https://leilaoonline.net/lote/detalhe/149965", "010")</f>
      </c>
      <c r="B20" s="4" t="s">
        <f>=HYPERLINK("https://leilaoonline.net/lote/detalhe/149965", " 2 carrinhos")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150,00</t>
        </is>
      </c>
      <c r="F20" s="4" t="inlineStr">
        <is>
          <t>50.00</t>
        </is>
      </c>
    </row>
    <row collapsed="false" customFormat="false" customHeight="false" hidden="false" ht="12.1" outlineLevel="0" r="21">
      <c r="A21" s="5" t="s">
        <f>=HYPERLINK("https://leilaoonline.net/lote/detalhe/149985", "011")</f>
      </c>
      <c r="B21" s="4" t="s">
        <f>=HYPERLINK("https://leilaoonline.net/lote/detalhe/149985", " Sucata de 5 lavadoras ,5 mangueiras e 5 pistolas")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400,00</t>
        </is>
      </c>
      <c r="F21" s="4" t="inlineStr">
        <is>
          <t>100.00</t>
        </is>
      </c>
    </row>
    <row collapsed="false" customFormat="false" customHeight="false" hidden="false" ht="12.1" outlineLevel="0" r="22">
      <c r="A22" s="5" t="s">
        <f>=HYPERLINK("https://leilaoonline.net/lote/detalhe/150006", "012")</f>
      </c>
      <c r="B22" s="4" t="s">
        <f>=HYPERLINK("https://leilaoonline.net/lote/detalhe/150006", " BUFFET DE HOTDOG OU MOLHEIRA ELETRICA 220V - FUNCIONANDO")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400,00</t>
        </is>
      </c>
      <c r="F22" s="4" t="inlineStr">
        <is>
          <t>50.00</t>
        </is>
      </c>
    </row>
    <row collapsed="false" customFormat="false" customHeight="false" hidden="false" ht="12.1" outlineLevel="0" r="23">
      <c r="A23" s="5" t="s">
        <f>=HYPERLINK("https://leilaoonline.net/lote/detalhe/149970", "013")</f>
      </c>
      <c r="B23" s="4" t="s">
        <f>=HYPERLINK("https://leilaoonline.net/lote/detalhe/149970", " 01 Motor Weg 10 hp 1160 rpm com polia")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1.200,00</t>
        </is>
      </c>
      <c r="F23" s="4" t="inlineStr">
        <is>
          <t>150.00</t>
        </is>
      </c>
    </row>
    <row collapsed="false" customFormat="false" customHeight="false" hidden="false" ht="12.1" outlineLevel="0" r="24">
      <c r="A24" s="5" t="s">
        <f>=HYPERLINK("https://leilaoonline.net/lote/detalhe/149966", "014")</f>
      </c>
      <c r="B24" s="4" t="s">
        <f>=HYPERLINK("https://leilaoonline.net/lote/detalhe/149966", " 2 purificadores de água")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300,00</t>
        </is>
      </c>
      <c r="F24" s="4" t="inlineStr">
        <is>
          <t>100.00</t>
        </is>
      </c>
    </row>
    <row collapsed="false" customFormat="false" customHeight="false" hidden="false" ht="12.1" outlineLevel="0" r="25">
      <c r="A25" s="5" t="s">
        <f>=HYPERLINK("https://leilaoonline.net/lote/detalhe/149918", "015")</f>
      </c>
      <c r="B25" s="4" t="s">
        <f>=HYPERLINK("https://leilaoonline.net/lote/detalhe/149918", " Amassadeira rápida")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500,00</t>
        </is>
      </c>
      <c r="F25" s="4" t="inlineStr">
        <is>
          <t>100.00</t>
        </is>
      </c>
    </row>
    <row collapsed="false" customFormat="false" customHeight="false" hidden="false" ht="12.1" outlineLevel="0" r="26">
      <c r="A26" s="5" t="s">
        <f>=HYPERLINK("https://leilaoonline.net/lote/detalhe/149963", "016")</f>
      </c>
      <c r="B26" s="4" t="s">
        <f>=HYPERLINK("https://leilaoonline.net/lote/detalhe/149963", " Balança antiga")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250,00</t>
        </is>
      </c>
      <c r="F26" s="4" t="inlineStr">
        <is>
          <t>50.00</t>
        </is>
      </c>
    </row>
    <row collapsed="false" customFormat="false" customHeight="false" hidden="false" ht="12.1" outlineLevel="0" r="27">
      <c r="A27" s="5" t="s">
        <f>=HYPERLINK("https://leilaoonline.net/lote/detalhe/149916", "017")</f>
      </c>
      <c r="B27" s="4" t="s">
        <f>=HYPERLINK("https://leilaoonline.net/lote/detalhe/149916", " Sucata de coolers aprox.9")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450,00</t>
        </is>
      </c>
      <c r="F27" s="4" t="inlineStr">
        <is>
          <t>100.00</t>
        </is>
      </c>
    </row>
    <row collapsed="false" customFormat="false" customHeight="false" hidden="false" ht="12.1" outlineLevel="0" r="28">
      <c r="A28" s="5" t="s">
        <f>=HYPERLINK("https://leilaoonline.net/lote/detalhe/149923", "018")</f>
      </c>
      <c r="B28" s="4" t="s">
        <f>=HYPERLINK("https://leilaoonline.net/lote/detalhe/149923", " 50 motores de refrigeração variados")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3.500,00</t>
        </is>
      </c>
      <c r="F28" s="4" t="inlineStr">
        <is>
          <t>250.00</t>
        </is>
      </c>
    </row>
    <row collapsed="false" customFormat="false" customHeight="false" hidden="false" ht="12.1" outlineLevel="0" r="29">
      <c r="A29" s="5" t="s">
        <f>=HYPERLINK("https://leilaoonline.net/lote/detalhe/149922", "019")</f>
      </c>
      <c r="B29" s="4" t="s">
        <f>=HYPERLINK("https://leilaoonline.net/lote/detalhe/149922", " 50 motores de refrigeração variados")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3.500,00</t>
        </is>
      </c>
      <c r="F29" s="4" t="inlineStr">
        <is>
          <t>250.00</t>
        </is>
      </c>
    </row>
    <row collapsed="false" customFormat="false" customHeight="false" hidden="false" ht="12.1" outlineLevel="0" r="30">
      <c r="A30" s="5" t="s">
        <f>=HYPERLINK("https://leilaoonline.net/lote/detalhe/149925", "020")</f>
      </c>
      <c r="B30" s="4" t="s">
        <f>=HYPERLINK("https://leilaoonline.net/lote/detalhe/149925", " 50 motores de refrigeração variados")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3.500,00</t>
        </is>
      </c>
      <c r="F30" s="4" t="inlineStr">
        <is>
          <t>250.00</t>
        </is>
      </c>
    </row>
    <row collapsed="false" customFormat="false" customHeight="false" hidden="false" ht="12.1" outlineLevel="0" r="31">
      <c r="A31" s="5" t="s">
        <f>=HYPERLINK("https://leilaoonline.net/lote/detalhe/149981", "021")</f>
      </c>
      <c r="B31" s="4" t="s">
        <f>=HYPERLINK("https://leilaoonline.net/lote/detalhe/149981", " Sucata de 5 lavadoras ,5 mangueiras e 5 pistolas")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400,00</t>
        </is>
      </c>
      <c r="F31" s="4" t="inlineStr">
        <is>
          <t>100.00</t>
        </is>
      </c>
    </row>
    <row collapsed="false" customFormat="false" customHeight="false" hidden="false" ht="12.1" outlineLevel="0" r="32">
      <c r="A32" s="5" t="s">
        <f>=HYPERLINK("https://leilaoonline.net/lote/detalhe/149924", "022")</f>
      </c>
      <c r="B32" s="4" t="s">
        <f>=HYPERLINK("https://leilaoonline.net/lote/detalhe/149924", " Ar condicionado 48.000 Btu´s")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750,00</t>
        </is>
      </c>
      <c r="F32" s="4" t="inlineStr">
        <is>
          <t>150.00</t>
        </is>
      </c>
    </row>
    <row collapsed="false" customFormat="false" customHeight="false" hidden="false" ht="12.1" outlineLevel="0" r="33">
      <c r="A33" s="5" t="s">
        <f>=HYPERLINK("https://leilaoonline.net/lote/detalhe/149926", "023")</f>
      </c>
      <c r="B33" s="4" t="s">
        <f>=HYPERLINK("https://leilaoonline.net/lote/detalhe/149926", " Compressor de ar")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600,00</t>
        </is>
      </c>
      <c r="F33" s="4" t="inlineStr">
        <is>
          <t>50.00</t>
        </is>
      </c>
    </row>
    <row collapsed="false" customFormat="false" customHeight="false" hidden="false" ht="12.1" outlineLevel="0" r="34">
      <c r="A34" s="5" t="s">
        <f>=HYPERLINK("https://leilaoonline.net/lote/detalhe/149915", "024")</f>
      </c>
      <c r="B34" s="4" t="s">
        <f>=HYPERLINK("https://leilaoonline.net/lote/detalhe/149915", " 2 portas com vidro duplo temperado 1.43 x0,64")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500,00</t>
        </is>
      </c>
      <c r="F34" s="4" t="inlineStr">
        <is>
          <t>100.00</t>
        </is>
      </c>
    </row>
    <row collapsed="false" customFormat="false" customHeight="false" hidden="false" ht="12.1" outlineLevel="0" r="35">
      <c r="A35" s="5" t="s">
        <f>=HYPERLINK("https://leilaoonline.net/lote/detalhe/149917", "025")</f>
      </c>
      <c r="B35" s="4" t="s">
        <f>=HYPERLINK("https://leilaoonline.net/lote/detalhe/149917", " 2 portas com vidro duplo temperado 1.43 x0,64")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500,00</t>
        </is>
      </c>
      <c r="F35" s="4" t="inlineStr">
        <is>
          <t>100.00</t>
        </is>
      </c>
    </row>
    <row collapsed="false" customFormat="false" customHeight="false" hidden="false" ht="12.1" outlineLevel="0" r="36">
      <c r="A36" s="5" t="s">
        <f>=HYPERLINK("https://leilaoonline.net/lote/detalhe/149988", "026")</f>
      </c>
      <c r="B36" s="4" t="s">
        <f>=HYPERLINK("https://leilaoonline.net/lote/detalhe/149988", " Sucata de 5 lavadoras ,5 mangueiras e 5 pistolas")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400,00</t>
        </is>
      </c>
      <c r="F36" s="4" t="inlineStr">
        <is>
          <t>100.00</t>
        </is>
      </c>
    </row>
    <row collapsed="false" customFormat="false" customHeight="false" hidden="false" ht="12.1" outlineLevel="0" r="37">
      <c r="A37" s="5" t="s">
        <f>=HYPERLINK("https://leilaoonline.net/lote/detalhe/149987", "027")</f>
      </c>
      <c r="B37" s="4" t="s">
        <f>=HYPERLINK("https://leilaoonline.net/lote/detalhe/149987", " Sucata de 5 lavadoras ,5 mangueiras e 5 pistolas")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400,00</t>
        </is>
      </c>
      <c r="F37" s="4" t="inlineStr">
        <is>
          <t>100.00</t>
        </is>
      </c>
    </row>
    <row collapsed="false" customFormat="false" customHeight="false" hidden="false" ht="12.1" outlineLevel="0" r="38">
      <c r="A38" s="5" t="s">
        <f>=HYPERLINK("https://leilaoonline.net/lote/detalhe/149983", "028")</f>
      </c>
      <c r="B38" s="4" t="s">
        <f>=HYPERLINK("https://leilaoonline.net/lote/detalhe/149983", " Resistência 220/380")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350,00</t>
        </is>
      </c>
      <c r="F38" s="4" t="inlineStr">
        <is>
          <t>100.00</t>
        </is>
      </c>
    </row>
    <row collapsed="false" customFormat="false" customHeight="false" hidden="false" ht="12.1" outlineLevel="0" r="39">
      <c r="A39" s="5" t="s">
        <f>=HYPERLINK("https://leilaoonline.net/lote/detalhe/152930", "029")</f>
      </c>
      <c r="B39" s="4" t="s">
        <f>=HYPERLINK("https://leilaoonline.net/lote/detalhe/152930", " 1 Conjunto de churrasco 14 peças suporte")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180,00</t>
        </is>
      </c>
      <c r="F39" s="4" t="inlineStr">
        <is>
          <t>50.00</t>
        </is>
      </c>
    </row>
    <row collapsed="false" customFormat="false" customHeight="false" hidden="false" ht="12.1" outlineLevel="0" r="40">
      <c r="A40" s="5" t="s">
        <f>=HYPERLINK("https://leilaoonline.net/lote/detalhe/149967", "030")</f>
      </c>
      <c r="B40" s="4" t="s">
        <f>=HYPERLINK("https://leilaoonline.net/lote/detalhe/149967", " Soprador com turbina com motor trifásico")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1.200,00</t>
        </is>
      </c>
      <c r="F40" s="4" t="inlineStr">
        <is>
          <t>100.00</t>
        </is>
      </c>
    </row>
    <row collapsed="false" customFormat="false" customHeight="false" hidden="false" ht="12.1" outlineLevel="0" r="41">
      <c r="A41" s="5" t="s">
        <f>=HYPERLINK("https://leilaoonline.net/lote/detalhe/149974", "031")</f>
      </c>
      <c r="B41" s="4" t="s">
        <f>=HYPERLINK("https://leilaoonline.net/lote/detalhe/149974", " 01 Motor Weg 10 hp 1160 rpm com polia")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1.200,00</t>
        </is>
      </c>
      <c r="F41" s="4" t="inlineStr">
        <is>
          <t>150.00</t>
        </is>
      </c>
    </row>
    <row collapsed="false" customFormat="false" customHeight="false" hidden="false" ht="12.1" outlineLevel="0" r="42">
      <c r="A42" s="5" t="s">
        <f>=HYPERLINK("https://leilaoonline.net/lote/detalhe/149932", "032")</f>
      </c>
      <c r="B42" s="4" t="s">
        <f>=HYPERLINK("https://leilaoonline.net/lote/detalhe/149932", " Sucata -1 pressurizador")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200,00</t>
        </is>
      </c>
      <c r="F42" s="4" t="inlineStr">
        <is>
          <t>50.00</t>
        </is>
      </c>
    </row>
    <row collapsed="false" customFormat="false" customHeight="false" hidden="false" ht="12.1" outlineLevel="0" r="43">
      <c r="A43" s="5" t="s">
        <f>=HYPERLINK("https://leilaoonline.net/lote/detalhe/149971", "033")</f>
      </c>
      <c r="B43" s="4" t="s">
        <f>=HYPERLINK("https://leilaoonline.net/lote/detalhe/149971", " 01 Motor Weg 10 hp 1160 rpm com polia")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1.200,00</t>
        </is>
      </c>
      <c r="F43" s="4" t="inlineStr">
        <is>
          <t>150.00</t>
        </is>
      </c>
    </row>
    <row collapsed="false" customFormat="false" customHeight="false" hidden="false" ht="12.1" outlineLevel="0" r="44">
      <c r="A44" s="5" t="s">
        <f>=HYPERLINK("https://leilaoonline.net/lote/detalhe/149972", "034")</f>
      </c>
      <c r="B44" s="4" t="s">
        <f>=HYPERLINK("https://leilaoonline.net/lote/detalhe/149972", " 01 Motor Weg 10 hp 1160 rpm com polia")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1.200,00</t>
        </is>
      </c>
      <c r="F44" s="4" t="inlineStr">
        <is>
          <t>150.00</t>
        </is>
      </c>
    </row>
    <row collapsed="false" customFormat="false" customHeight="false" hidden="false" ht="12.1" outlineLevel="0" r="45">
      <c r="A45" s="5" t="s">
        <f>=HYPERLINK("https://leilaoonline.net/lote/detalhe/149919", "035")</f>
      </c>
      <c r="B45" s="4" t="s">
        <f>=HYPERLINK("https://leilaoonline.net/lote/detalhe/149919", " Junker")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500,00</t>
        </is>
      </c>
      <c r="F45" s="4" t="inlineStr">
        <is>
          <t>50.00</t>
        </is>
      </c>
    </row>
    <row collapsed="false" customFormat="false" customHeight="false" hidden="false" ht="12.1" outlineLevel="0" r="46">
      <c r="A46" s="5" t="s">
        <f>=HYPERLINK("https://leilaoonline.net/lote/detalhe/152933", "036")</f>
      </c>
      <c r="B46" s="4" t="s">
        <f>=HYPERLINK("https://leilaoonline.net/lote/detalhe/152933", " 1 Conjunto de churrasco 14 peças suporte")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180,00</t>
        </is>
      </c>
      <c r="F46" s="4" t="inlineStr">
        <is>
          <t>50.00</t>
        </is>
      </c>
    </row>
    <row collapsed="false" customFormat="false" customHeight="false" hidden="false" ht="12.1" outlineLevel="0" r="47">
      <c r="A47" s="5" t="s">
        <f>=HYPERLINK("https://leilaoonline.net/lote/detalhe/149929", "037")</f>
      </c>
      <c r="B47" s="4" t="s">
        <f>=HYPERLINK("https://leilaoonline.net/lote/detalhe/149929", " Motor e redutora")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700,00</t>
        </is>
      </c>
      <c r="F47" s="4" t="inlineStr">
        <is>
          <t>50.00</t>
        </is>
      </c>
    </row>
    <row collapsed="false" customFormat="false" customHeight="false" hidden="false" ht="12.1" outlineLevel="0" r="48">
      <c r="A48" s="5" t="s">
        <f>=HYPERLINK("https://leilaoonline.net/lote/detalhe/149927", "038")</f>
      </c>
      <c r="B48" s="4" t="s">
        <f>=HYPERLINK("https://leilaoonline.net/lote/detalhe/149927", " Motor e redutora")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700,00</t>
        </is>
      </c>
      <c r="F48" s="4" t="inlineStr">
        <is>
          <t>50.00</t>
        </is>
      </c>
    </row>
    <row collapsed="false" customFormat="false" customHeight="false" hidden="false" ht="12.1" outlineLevel="0" r="49">
      <c r="A49" s="5" t="s">
        <f>=HYPERLINK("https://leilaoonline.net/lote/detalhe/149928", "039")</f>
      </c>
      <c r="B49" s="4" t="s">
        <f>=HYPERLINK("https://leilaoonline.net/lote/detalhe/149928", " Aprox.50 peças de carburadores de roçadeiras")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550,00</t>
        </is>
      </c>
      <c r="F49" s="4" t="inlineStr">
        <is>
          <t>50.00</t>
        </is>
      </c>
    </row>
    <row collapsed="false" customFormat="false" customHeight="false" hidden="false" ht="12.1" outlineLevel="0" r="50">
      <c r="A50" s="5" t="s">
        <f>=HYPERLINK("https://leilaoonline.net/lote/detalhe/149931", "040")</f>
      </c>
      <c r="B50" s="4" t="s">
        <f>=HYPERLINK("https://leilaoonline.net/lote/detalhe/149931", " Sucata -3 bombas")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200,00</t>
        </is>
      </c>
      <c r="F50" s="4" t="inlineStr">
        <is>
          <t>50.00</t>
        </is>
      </c>
    </row>
    <row collapsed="false" customFormat="false" customHeight="false" hidden="false" ht="12.1" outlineLevel="0" r="51">
      <c r="A51" s="5" t="s">
        <f>=HYPERLINK("https://leilaoonline.net/lote/detalhe/152928", "041")</f>
      </c>
      <c r="B51" s="4" t="s">
        <f>=HYPERLINK("https://leilaoonline.net/lote/detalhe/152928", " 1 Conjunto de churrasco 14 peças suporte")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180,00</t>
        </is>
      </c>
      <c r="F51" s="4" t="inlineStr">
        <is>
          <t>50.00</t>
        </is>
      </c>
    </row>
    <row collapsed="false" customFormat="false" customHeight="false" hidden="false" ht="12.1" outlineLevel="0" r="52">
      <c r="A52" s="5" t="s">
        <f>=HYPERLINK("https://leilaoonline.net/lote/detalhe/152929", "042")</f>
      </c>
      <c r="B52" s="4" t="s">
        <f>=HYPERLINK("https://leilaoonline.net/lote/detalhe/152929", " 1 Conjunto de churrasco 14 peças suporte")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180,00</t>
        </is>
      </c>
      <c r="F52" s="4" t="inlineStr">
        <is>
          <t>50.00</t>
        </is>
      </c>
    </row>
    <row collapsed="false" customFormat="false" customHeight="false" hidden="false" ht="12.1" outlineLevel="0" r="53">
      <c r="A53" s="5" t="s">
        <f>=HYPERLINK("https://leilaoonline.net/lote/detalhe/152934", "043")</f>
      </c>
      <c r="B53" s="4" t="s">
        <f>=HYPERLINK("https://leilaoonline.net/lote/detalhe/152934", " 1 Conjunto de churrasco 14 peças suporte")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180,00</t>
        </is>
      </c>
      <c r="F53" s="4" t="inlineStr">
        <is>
          <t>50.00</t>
        </is>
      </c>
    </row>
    <row collapsed="false" customFormat="false" customHeight="false" hidden="false" ht="12.1" outlineLevel="0" r="54">
      <c r="A54" s="5" t="s">
        <f>=HYPERLINK("https://leilaoonline.net/lote/detalhe/149930", "044")</f>
      </c>
      <c r="B54" s="4" t="s">
        <f>=HYPERLINK("https://leilaoonline.net/lote/detalhe/149930", " Frigobar funcionando 220voltz")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350,00</t>
        </is>
      </c>
      <c r="F54" s="4" t="inlineStr">
        <is>
          <t>50.00</t>
        </is>
      </c>
    </row>
    <row collapsed="false" customFormat="false" customHeight="false" hidden="false" ht="12.1" outlineLevel="0" r="55">
      <c r="A55" s="5" t="s">
        <f>=HYPERLINK("https://leilaoonline.net/lote/detalhe/149936", "045")</f>
      </c>
      <c r="B55" s="4" t="s">
        <f>=HYPERLINK("https://leilaoonline.net/lote/detalhe/149936", " Sucata -2 aspiradores e carregador de bateria")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200,00</t>
        </is>
      </c>
      <c r="F55" s="4" t="inlineStr">
        <is>
          <t>50.00</t>
        </is>
      </c>
    </row>
    <row collapsed="false" customFormat="false" customHeight="false" hidden="false" ht="12.1" outlineLevel="0" r="56">
      <c r="A56" s="5" t="s">
        <f>=HYPERLINK("https://leilaoonline.net/lote/detalhe/149933", "046")</f>
      </c>
      <c r="B56" s="4" t="s">
        <f>=HYPERLINK("https://leilaoonline.net/lote/detalhe/149933", " Sucata - Máquina para gesso")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450,00</t>
        </is>
      </c>
      <c r="F56" s="4" t="inlineStr">
        <is>
          <t>50.00</t>
        </is>
      </c>
    </row>
    <row collapsed="false" customFormat="false" customHeight="false" hidden="false" ht="12.1" outlineLevel="0" r="57">
      <c r="A57" s="5" t="s">
        <f>=HYPERLINK("https://leilaoonline.net/lote/detalhe/149934", "047")</f>
      </c>
      <c r="B57" s="4" t="s">
        <f>=HYPERLINK("https://leilaoonline.net/lote/detalhe/149934", " Sucata - 3 compressores")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650,00</t>
        </is>
      </c>
      <c r="F57" s="4" t="inlineStr">
        <is>
          <t>100.00</t>
        </is>
      </c>
    </row>
    <row collapsed="false" customFormat="false" customHeight="false" hidden="false" ht="12.1" outlineLevel="0" r="58">
      <c r="A58" s="5" t="s">
        <f>=HYPERLINK("https://leilaoonline.net/lote/detalhe/149935", "048")</f>
      </c>
      <c r="B58" s="4" t="s">
        <f>=HYPERLINK("https://leilaoonline.net/lote/detalhe/149935", " 01 Motor e 1 mancal")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450,00</t>
        </is>
      </c>
      <c r="F58" s="4" t="inlineStr">
        <is>
          <t>100.00</t>
        </is>
      </c>
    </row>
    <row collapsed="false" customFormat="false" customHeight="false" hidden="false" ht="12.1" outlineLevel="0" r="59">
      <c r="A59" s="5" t="s">
        <f>=HYPERLINK("https://leilaoonline.net/lote/detalhe/149937", "049")</f>
      </c>
      <c r="B59" s="4" t="s">
        <f>=HYPERLINK("https://leilaoonline.net/lote/detalhe/149937", " Sucata de ar condicionado")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2.000,00</t>
        </is>
      </c>
      <c r="F59" s="4" t="inlineStr">
        <is>
          <t>200.00</t>
        </is>
      </c>
    </row>
    <row collapsed="false" customFormat="false" customHeight="false" hidden="false" ht="12.1" outlineLevel="0" r="60">
      <c r="A60" s="5" t="s">
        <f>=HYPERLINK("https://leilaoonline.net/lote/detalhe/152931", "050")</f>
      </c>
      <c r="B60" s="4" t="s">
        <f>=HYPERLINK("https://leilaoonline.net/lote/detalhe/152931", " 1 Conjunto de churrasco 14 peças suporte")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180,00</t>
        </is>
      </c>
      <c r="F60" s="4" t="inlineStr">
        <is>
          <t>50.00</t>
        </is>
      </c>
    </row>
    <row collapsed="false" customFormat="false" customHeight="false" hidden="false" ht="12.1" outlineLevel="0" r="61">
      <c r="A61" s="5" t="s">
        <f>=HYPERLINK("https://leilaoonline.net/lote/detalhe/152932", "051")</f>
      </c>
      <c r="B61" s="4" t="s">
        <f>=HYPERLINK("https://leilaoonline.net/lote/detalhe/152932", " 1 Conjunto de churrasco 14 peças suporte")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180,00</t>
        </is>
      </c>
      <c r="F61" s="4" t="inlineStr">
        <is>
          <t>50.00</t>
        </is>
      </c>
    </row>
    <row collapsed="false" customFormat="false" customHeight="false" hidden="false" ht="12.1" outlineLevel="0" r="62">
      <c r="A62" s="5" t="s">
        <f>=HYPERLINK("https://leilaoonline.net/lote/detalhe/149938", "052")</f>
      </c>
      <c r="B62" s="4" t="s">
        <f>=HYPERLINK("https://leilaoonline.net/lote/detalhe/149938", " Aprox.20 lâmpadas de emergência (sem testes, no estado)")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200,00</t>
        </is>
      </c>
      <c r="F62" s="4" t="inlineStr">
        <is>
          <t>50.00</t>
        </is>
      </c>
    </row>
    <row collapsed="false" customFormat="false" customHeight="false" hidden="false" ht="12.1" outlineLevel="0" r="63">
      <c r="A63" s="5" t="s">
        <f>=HYPERLINK("https://leilaoonline.net/lote/detalhe/149939", "053")</f>
      </c>
      <c r="B63" s="4" t="s">
        <f>=HYPERLINK("https://leilaoonline.net/lote/detalhe/149939", " Aprox.20 lâmpadas de emergência (sem testes, no estado)")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200,00</t>
        </is>
      </c>
      <c r="F63" s="4" t="inlineStr">
        <is>
          <t>50.00</t>
        </is>
      </c>
    </row>
    <row collapsed="false" customFormat="false" customHeight="false" hidden="false" ht="12.1" outlineLevel="0" r="64">
      <c r="A64" s="5" t="s">
        <f>=HYPERLINK("https://leilaoonline.net/lote/detalhe/149940", "054")</f>
      </c>
      <c r="B64" s="4" t="s">
        <f>=HYPERLINK("https://leilaoonline.net/lote/detalhe/149940", " Aprox.20 lâmpadas de emergência (sem testes, no estado)")</f>
      </c>
      <c r="C64" s="4" t="inlineStr">
        <is>
          <t>Não vendido</t>
        </is>
      </c>
      <c r="D64" s="4" t="inlineStr">
        <is>
          <t>0</t>
        </is>
      </c>
      <c r="E64" s="5" t="inlineStr">
        <is>
          <t>200,00</t>
        </is>
      </c>
      <c r="F64" s="4" t="inlineStr">
        <is>
          <t>50.00</t>
        </is>
      </c>
    </row>
    <row collapsed="false" customFormat="false" customHeight="false" hidden="false" ht="12.1" outlineLevel="0" r="65">
      <c r="A65" s="5" t="s">
        <f>=HYPERLINK("https://leilaoonline.net/lote/detalhe/149941", "055")</f>
      </c>
      <c r="B65" s="4" t="s">
        <f>=HYPERLINK("https://leilaoonline.net/lote/detalhe/149941", " Aprox.20 lâmpadas de emergência (sem testes, no estado)")</f>
      </c>
      <c r="C65" s="4" t="inlineStr">
        <is>
          <t>Não vendido</t>
        </is>
      </c>
      <c r="D65" s="4" t="inlineStr">
        <is>
          <t>0</t>
        </is>
      </c>
      <c r="E65" s="5" t="inlineStr">
        <is>
          <t>200,00</t>
        </is>
      </c>
      <c r="F65" s="4" t="inlineStr">
        <is>
          <t>50.00</t>
        </is>
      </c>
    </row>
    <row collapsed="false" customFormat="false" customHeight="false" hidden="false" ht="12.1" outlineLevel="0" r="66">
      <c r="A66" s="5" t="s">
        <f>=HYPERLINK("https://leilaoonline.net/lote/detalhe/149943", "056")</f>
      </c>
      <c r="B66" s="4" t="s">
        <f>=HYPERLINK("https://leilaoonline.net/lote/detalhe/149943", " Aprox.20 lâmpadas de emergência (sem testes, no estado)")</f>
      </c>
      <c r="C66" s="4" t="inlineStr">
        <is>
          <t>Não vendido</t>
        </is>
      </c>
      <c r="D66" s="4" t="inlineStr">
        <is>
          <t>0</t>
        </is>
      </c>
      <c r="E66" s="5" t="inlineStr">
        <is>
          <t>200,00</t>
        </is>
      </c>
      <c r="F66" s="4" t="inlineStr">
        <is>
          <t>50.00</t>
        </is>
      </c>
    </row>
    <row collapsed="false" customFormat="false" customHeight="false" hidden="false" ht="12.1" outlineLevel="0" r="67">
      <c r="A67" s="5" t="s">
        <f>=HYPERLINK("https://leilaoonline.net/lote/detalhe/149942", "057")</f>
      </c>
      <c r="B67" s="4" t="s">
        <f>=HYPERLINK("https://leilaoonline.net/lote/detalhe/149942", " Portão 2.20 altura x2.40 largura")</f>
      </c>
      <c r="C67" s="4" t="inlineStr">
        <is>
          <t>Não vendido</t>
        </is>
      </c>
      <c r="D67" s="4" t="inlineStr">
        <is>
          <t>0</t>
        </is>
      </c>
      <c r="E67" s="5" t="inlineStr">
        <is>
          <t>450,00</t>
        </is>
      </c>
      <c r="F67" s="4" t="inlineStr">
        <is>
          <t>100.00</t>
        </is>
      </c>
    </row>
    <row collapsed="false" customFormat="false" customHeight="false" hidden="false" ht="12.1" outlineLevel="0" r="68">
      <c r="A68" s="5" t="s">
        <f>=HYPERLINK("https://leilaoonline.net/lote/detalhe/149986", "058")</f>
      </c>
      <c r="B68" s="4" t="s">
        <f>=HYPERLINK("https://leilaoonline.net/lote/detalhe/149986", " 10 bobinas de papel 0,50 cm de largura. 8 kgs  Total 80 kgs")</f>
      </c>
      <c r="C68" s="4" t="inlineStr">
        <is>
          <t>Não vendido</t>
        </is>
      </c>
      <c r="D68" s="4" t="inlineStr">
        <is>
          <t>0</t>
        </is>
      </c>
      <c r="E68" s="5" t="inlineStr">
        <is>
          <t>180,00</t>
        </is>
      </c>
      <c r="F68" s="4" t="inlineStr">
        <is>
          <t>100.00</t>
        </is>
      </c>
    </row>
    <row collapsed="false" customFormat="false" customHeight="false" hidden="false" ht="12.1" outlineLevel="0" r="69">
      <c r="A69" s="5" t="s">
        <f>=HYPERLINK("https://leilaoonline.net/lote/detalhe/149984", "059")</f>
      </c>
      <c r="B69" s="4" t="s">
        <f>=HYPERLINK("https://leilaoonline.net/lote/detalhe/149984", " 10 bobinas de papel 0,50 cm de largura. 8 kgs  Total 80 kgs")</f>
      </c>
      <c r="C69" s="4" t="inlineStr">
        <is>
          <t>Não vendido</t>
        </is>
      </c>
      <c r="D69" s="4" t="inlineStr">
        <is>
          <t>0</t>
        </is>
      </c>
      <c r="E69" s="5" t="inlineStr">
        <is>
          <t>180,00</t>
        </is>
      </c>
      <c r="F69" s="4" t="inlineStr">
        <is>
          <t>100.00</t>
        </is>
      </c>
    </row>
    <row collapsed="false" customFormat="false" customHeight="false" hidden="false" ht="12.1" outlineLevel="0" r="70">
      <c r="A70" s="5" t="s">
        <f>=HYPERLINK("https://leilaoonline.net/lote/detalhe/149989", "060")</f>
      </c>
      <c r="B70" s="4" t="s">
        <f>=HYPERLINK("https://leilaoonline.net/lote/detalhe/149989", " 10 bobinas de papel 0,50 cm de largura. 8 kgs  Total 80 kgs")</f>
      </c>
      <c r="C70" s="4" t="inlineStr">
        <is>
          <t>Não vendido</t>
        </is>
      </c>
      <c r="D70" s="4" t="inlineStr">
        <is>
          <t>0</t>
        </is>
      </c>
      <c r="E70" s="5" t="inlineStr">
        <is>
          <t>180,00</t>
        </is>
      </c>
      <c r="F70" s="4" t="inlineStr">
        <is>
          <t>100.00</t>
        </is>
      </c>
    </row>
    <row collapsed="false" customFormat="false" customHeight="false" hidden="false" ht="12.1" outlineLevel="0" r="71">
      <c r="A71" s="5" t="s">
        <f>=HYPERLINK("https://leilaoonline.net/lote/detalhe/149994", "061")</f>
      </c>
      <c r="B71" s="4" t="s">
        <f>=HYPERLINK("https://leilaoonline.net/lote/detalhe/149994", " Galochas,serra copo,níveis,luvas de vaqueta")</f>
      </c>
      <c r="C71" s="4" t="inlineStr">
        <is>
          <t>Não vendido</t>
        </is>
      </c>
      <c r="D71" s="4" t="inlineStr">
        <is>
          <t>0</t>
        </is>
      </c>
      <c r="E71" s="5" t="inlineStr">
        <is>
          <t>200,00</t>
        </is>
      </c>
      <c r="F71" s="4" t="inlineStr">
        <is>
          <t>50.00</t>
        </is>
      </c>
    </row>
    <row collapsed="false" customFormat="false" customHeight="false" hidden="false" ht="12.1" outlineLevel="0" r="72">
      <c r="A72" s="5" t="s">
        <f>=HYPERLINK("https://leilaoonline.net/lote/detalhe/149944", "062")</f>
      </c>
      <c r="B72" s="4" t="s">
        <f>=HYPERLINK("https://leilaoonline.net/lote/detalhe/149944", "Moedor de carnes  (no estado)")</f>
      </c>
      <c r="C72" s="4" t="inlineStr">
        <is>
          <t>Não vendido</t>
        </is>
      </c>
      <c r="D72" s="4" t="inlineStr">
        <is>
          <t>0</t>
        </is>
      </c>
      <c r="E72" s="5" t="inlineStr">
        <is>
          <t>1.900,00</t>
        </is>
      </c>
      <c r="F72" s="4" t="inlineStr">
        <is>
          <t>200.00</t>
        </is>
      </c>
    </row>
    <row collapsed="false" customFormat="false" customHeight="false" hidden="false" ht="12.1" outlineLevel="0" r="73">
      <c r="A73" s="5" t="s">
        <f>=HYPERLINK("https://leilaoonline.net/lote/detalhe/149945", "063")</f>
      </c>
      <c r="B73" s="4" t="s">
        <f>=HYPERLINK("https://leilaoonline.net/lote/detalhe/149945", "Batedeira com sistema de proteção ")</f>
      </c>
      <c r="C73" s="4" t="inlineStr">
        <is>
          <t>Não vendido</t>
        </is>
      </c>
      <c r="D73" s="4" t="inlineStr">
        <is>
          <t>0</t>
        </is>
      </c>
      <c r="E73" s="5" t="inlineStr">
        <is>
          <t>1.900,00</t>
        </is>
      </c>
      <c r="F73" s="4" t="inlineStr">
        <is>
          <t>200.00</t>
        </is>
      </c>
    </row>
    <row collapsed="false" customFormat="false" customHeight="false" hidden="false" ht="12.1" outlineLevel="0" r="74">
      <c r="A74" s="5" t="s">
        <f>=HYPERLINK("https://leilaoonline.net/lote/detalhe/149946", "064")</f>
      </c>
      <c r="B74" s="4" t="s">
        <f>=HYPERLINK("https://leilaoonline.net/lote/detalhe/149946", "Unidade de refrigeração bock 5 hp (no estado sem teste)")</f>
      </c>
      <c r="C74" s="4" t="inlineStr">
        <is>
          <t>Não vendido</t>
        </is>
      </c>
      <c r="D74" s="4" t="inlineStr">
        <is>
          <t>0</t>
        </is>
      </c>
      <c r="E74" s="5" t="inlineStr">
        <is>
          <t>3.800,00</t>
        </is>
      </c>
      <c r="F74" s="4" t="inlineStr">
        <is>
          <t>200.00</t>
        </is>
      </c>
    </row>
    <row collapsed="false" customFormat="false" customHeight="false" hidden="false" ht="12.1" outlineLevel="0" r="75">
      <c r="A75" s="5" t="s">
        <f>=HYPERLINK("https://leilaoonline.net/lote/detalhe/149947", "065")</f>
      </c>
      <c r="B75" s="4" t="s">
        <f>=HYPERLINK("https://leilaoonline.net/lote/detalhe/149947", "Compressor de refrigeração Danfoss  Mt 160 (13 hp). Sem uso. Voltagem 380")</f>
      </c>
      <c r="C75" s="4" t="inlineStr">
        <is>
          <t>Não vendido</t>
        </is>
      </c>
      <c r="D75" s="4" t="inlineStr">
        <is>
          <t>0</t>
        </is>
      </c>
      <c r="E75" s="5" t="inlineStr">
        <is>
          <t>4.000,00</t>
        </is>
      </c>
      <c r="F75" s="4" t="inlineStr">
        <is>
          <t>200.00</t>
        </is>
      </c>
    </row>
    <row collapsed="false" customFormat="false" customHeight="false" hidden="false" ht="12.1" outlineLevel="0" r="76">
      <c r="A76" s="5" t="s">
        <f>=HYPERLINK("https://leilaoonline.net/lote/detalhe/149993", "066")</f>
      </c>
      <c r="B76" s="4" t="s">
        <f>=HYPERLINK("https://leilaoonline.net/lote/detalhe/149993", " Eletrodomésticos ligando")</f>
      </c>
      <c r="C76" s="4" t="inlineStr">
        <is>
          <t>Não vendido</t>
        </is>
      </c>
      <c r="D76" s="4" t="inlineStr">
        <is>
          <t>0</t>
        </is>
      </c>
      <c r="E76" s="5" t="inlineStr">
        <is>
          <t>200,00</t>
        </is>
      </c>
      <c r="F76" s="4" t="inlineStr">
        <is>
          <t>50.00</t>
        </is>
      </c>
    </row>
    <row collapsed="false" customFormat="false" customHeight="false" hidden="false" ht="12.1" outlineLevel="0" r="77">
      <c r="A77" s="5" t="s">
        <f>=HYPERLINK("https://leilaoonline.net/lote/detalhe/149948", "067")</f>
      </c>
      <c r="B77" s="4" t="s">
        <f>=HYPERLINK("https://leilaoonline.net/lote/detalhe/149948", " Junker")</f>
      </c>
      <c r="C77" s="4" t="inlineStr">
        <is>
          <t>Não vendido</t>
        </is>
      </c>
      <c r="D77" s="4" t="inlineStr">
        <is>
          <t>0</t>
        </is>
      </c>
      <c r="E77" s="5" t="inlineStr">
        <is>
          <t>500,00</t>
        </is>
      </c>
      <c r="F77" s="4" t="inlineStr">
        <is>
          <t>50.00</t>
        </is>
      </c>
    </row>
    <row collapsed="false" customFormat="false" customHeight="false" hidden="false" ht="12.1" outlineLevel="0" r="78">
      <c r="A78" s="5" t="s">
        <f>=HYPERLINK("https://leilaoonline.net/lote/detalhe/149949", "068")</f>
      </c>
      <c r="B78" s="4" t="s">
        <f>=HYPERLINK("https://leilaoonline.net/lote/detalhe/149949", " Junker")</f>
      </c>
      <c r="C78" s="4" t="inlineStr">
        <is>
          <t>Não vendido</t>
        </is>
      </c>
      <c r="D78" s="4" t="inlineStr">
        <is>
          <t>0</t>
        </is>
      </c>
      <c r="E78" s="5" t="inlineStr">
        <is>
          <t>500,00</t>
        </is>
      </c>
      <c r="F78" s="4" t="inlineStr">
        <is>
          <t>50.00</t>
        </is>
      </c>
    </row>
    <row collapsed="false" customFormat="false" customHeight="false" hidden="false" ht="12.1" outlineLevel="0" r="79">
      <c r="A79" s="5" t="s">
        <f>=HYPERLINK("https://leilaoonline.net/lote/detalhe/149995", "069")</f>
      </c>
      <c r="B79" s="4" t="s">
        <f>=HYPERLINK("https://leilaoonline.net/lote/detalhe/149995", " Triturador sem uso motor 2 hp monofásico")</f>
      </c>
      <c r="C79" s="4" t="inlineStr">
        <is>
          <t>Não vendido</t>
        </is>
      </c>
      <c r="D79" s="4" t="inlineStr">
        <is>
          <t>0</t>
        </is>
      </c>
      <c r="E79" s="5" t="inlineStr">
        <is>
          <t>1.200,00</t>
        </is>
      </c>
      <c r="F79" s="4" t="inlineStr">
        <is>
          <t>100.00</t>
        </is>
      </c>
    </row>
    <row collapsed="false" customFormat="false" customHeight="false" hidden="false" ht="12.1" outlineLevel="0" r="80">
      <c r="A80" s="5" t="s">
        <f>=HYPERLINK("https://leilaoonline.net/lote/detalhe/149951", "070")</f>
      </c>
      <c r="B80" s="4" t="s">
        <f>=HYPERLINK("https://leilaoonline.net/lote/detalhe/149951", " Junker")</f>
      </c>
      <c r="C80" s="4" t="inlineStr">
        <is>
          <t>Não vendido</t>
        </is>
      </c>
      <c r="D80" s="4" t="inlineStr">
        <is>
          <t>0</t>
        </is>
      </c>
      <c r="E80" s="5" t="inlineStr">
        <is>
          <t>500,00</t>
        </is>
      </c>
      <c r="F80" s="4" t="inlineStr">
        <is>
          <t>50.00</t>
        </is>
      </c>
    </row>
    <row collapsed="false" customFormat="false" customHeight="false" hidden="false" ht="12.1" outlineLevel="0" r="81">
      <c r="A81" s="5" t="s">
        <f>=HYPERLINK("https://leilaoonline.net/lote/detalhe/149950", "071")</f>
      </c>
      <c r="B81" s="4" t="s">
        <f>=HYPERLINK("https://leilaoonline.net/lote/detalhe/149950", " Junker")</f>
      </c>
      <c r="C81" s="4" t="inlineStr">
        <is>
          <t>Não vendido</t>
        </is>
      </c>
      <c r="D81" s="4" t="inlineStr">
        <is>
          <t>0</t>
        </is>
      </c>
      <c r="E81" s="5" t="inlineStr">
        <is>
          <t>500,00</t>
        </is>
      </c>
      <c r="F81" s="4" t="inlineStr">
        <is>
          <t>50.00</t>
        </is>
      </c>
    </row>
    <row collapsed="false" customFormat="false" customHeight="false" hidden="false" ht="12.1" outlineLevel="0" r="82">
      <c r="A82" s="5" t="s">
        <f>=HYPERLINK("https://leilaoonline.net/lote/detalhe/149952", "073")</f>
      </c>
      <c r="B82" s="4" t="s">
        <f>=HYPERLINK("https://leilaoonline.net/lote/detalhe/149952", " Máquina de massas arke 110 v funcionando")</f>
      </c>
      <c r="C82" s="4" t="inlineStr">
        <is>
          <t>Não vendido</t>
        </is>
      </c>
      <c r="D82" s="4" t="inlineStr">
        <is>
          <t>0</t>
        </is>
      </c>
      <c r="E82" s="5" t="inlineStr">
        <is>
          <t>400,00</t>
        </is>
      </c>
      <c r="F82" s="4" t="inlineStr">
        <is>
          <t>100.00</t>
        </is>
      </c>
    </row>
    <row collapsed="false" customFormat="false" customHeight="false" hidden="false" ht="12.1" outlineLevel="0" r="83">
      <c r="A83" s="5" t="s">
        <f>=HYPERLINK("https://leilaoonline.net/lote/detalhe/149953", "074")</f>
      </c>
      <c r="B83" s="4" t="s">
        <f>=HYPERLINK("https://leilaoonline.net/lote/detalhe/149953", " 4 aquecedores 110 v funcionando")</f>
      </c>
      <c r="C83" s="4" t="inlineStr">
        <is>
          <t>Não vendido</t>
        </is>
      </c>
      <c r="D83" s="4" t="inlineStr">
        <is>
          <t>0</t>
        </is>
      </c>
      <c r="E83" s="5" t="inlineStr">
        <is>
          <t>250,00</t>
        </is>
      </c>
      <c r="F83" s="4" t="inlineStr">
        <is>
          <t>100.00</t>
        </is>
      </c>
    </row>
    <row collapsed="false" customFormat="false" customHeight="false" hidden="false" ht="12.1" outlineLevel="0" r="84">
      <c r="A84" s="5" t="s">
        <f>=HYPERLINK("https://leilaoonline.net/lote/detalhe/149990", "075")</f>
      </c>
      <c r="B84" s="4" t="s">
        <f>=HYPERLINK("https://leilaoonline.net/lote/detalhe/149990", " 6 aquecedores 110v funcionando")</f>
      </c>
      <c r="C84" s="4" t="inlineStr">
        <is>
          <t>Não vendido</t>
        </is>
      </c>
      <c r="D84" s="4" t="inlineStr">
        <is>
          <t>0</t>
        </is>
      </c>
      <c r="E84" s="5" t="inlineStr">
        <is>
          <t>350,00</t>
        </is>
      </c>
      <c r="F84" s="4" t="inlineStr">
        <is>
          <t>100.00</t>
        </is>
      </c>
    </row>
    <row collapsed="false" customFormat="false" customHeight="false" hidden="false" ht="12.1" outlineLevel="0" r="85">
      <c r="A85" s="5" t="s">
        <f>=HYPERLINK("https://leilaoonline.net/lote/detalhe/149955", "076")</f>
      </c>
      <c r="B85" s="4" t="s">
        <f>=HYPERLINK("https://leilaoonline.net/lote/detalhe/149955", " 6 aquecedores 110v funcionando")</f>
      </c>
      <c r="C85" s="4" t="inlineStr">
        <is>
          <t>Não vendido</t>
        </is>
      </c>
      <c r="D85" s="4" t="inlineStr">
        <is>
          <t>0</t>
        </is>
      </c>
      <c r="E85" s="5" t="inlineStr">
        <is>
          <t>350,00</t>
        </is>
      </c>
      <c r="F85" s="4" t="inlineStr">
        <is>
          <t>100.00</t>
        </is>
      </c>
    </row>
    <row collapsed="false" customFormat="false" customHeight="false" hidden="false" ht="12.1" outlineLevel="0" r="86">
      <c r="A86" s="5" t="s">
        <f>=HYPERLINK("https://leilaoonline.net/lote/detalhe/149954", "077")</f>
      </c>
      <c r="B86" s="4" t="s">
        <f>=HYPERLINK("https://leilaoonline.net/lote/detalhe/149954", " 6 umidificadores bivolt")</f>
      </c>
      <c r="C86" s="4" t="inlineStr">
        <is>
          <t>Não vendido</t>
        </is>
      </c>
      <c r="D86" s="4" t="inlineStr">
        <is>
          <t>0</t>
        </is>
      </c>
      <c r="E86" s="5" t="inlineStr">
        <is>
          <t>300,00</t>
        </is>
      </c>
      <c r="F86" s="4" t="inlineStr">
        <is>
          <t>100.00</t>
        </is>
      </c>
    </row>
    <row collapsed="false" customFormat="false" customHeight="false" hidden="false" ht="12.1" outlineLevel="0" r="87">
      <c r="A87" s="5" t="s">
        <f>=HYPERLINK("https://leilaoonline.net/lote/detalhe/149956", "079")</f>
      </c>
      <c r="B87" s="4" t="s">
        <f>=HYPERLINK("https://leilaoonline.net/lote/detalhe/149956", " 1 Compressor novo 2.5 hp monofásico")</f>
      </c>
      <c r="C87" s="4" t="inlineStr">
        <is>
          <t>Não vendido</t>
        </is>
      </c>
      <c r="D87" s="4" t="inlineStr">
        <is>
          <t>0</t>
        </is>
      </c>
      <c r="E87" s="5" t="inlineStr">
        <is>
          <t>900,00</t>
        </is>
      </c>
      <c r="F87" s="4" t="inlineStr">
        <is>
          <t>100.00</t>
        </is>
      </c>
    </row>
    <row collapsed="false" customFormat="false" customHeight="false" hidden="false" ht="12.1" outlineLevel="0" r="88">
      <c r="A88" s="5" t="s">
        <f>=HYPERLINK("https://leilaoonline.net/lote/detalhe/149962", "080")</f>
      </c>
      <c r="B88" s="4" t="s">
        <f>=HYPERLINK("https://leilaoonline.net/lote/detalhe/149962", " 1 carretel de arame pra solda mig 1.0 mm")</f>
      </c>
      <c r="C88" s="4" t="inlineStr">
        <is>
          <t>Não vendido</t>
        </is>
      </c>
      <c r="D88" s="4" t="inlineStr">
        <is>
          <t>0</t>
        </is>
      </c>
      <c r="E88" s="5" t="inlineStr">
        <is>
          <t>200,00</t>
        </is>
      </c>
      <c r="F88" s="4" t="inlineStr">
        <is>
          <t>0.00</t>
        </is>
      </c>
    </row>
    <row collapsed="false" customFormat="false" customHeight="false" hidden="false" ht="12.1" outlineLevel="0" r="89">
      <c r="A89" s="5" t="s">
        <f>=HYPERLINK("https://leilaoonline.net/lote/detalhe/149957", "081")</f>
      </c>
      <c r="B89" s="4" t="s">
        <f>=HYPERLINK("https://leilaoonline.net/lote/detalhe/149957", " 1 carretel de arame pra solda mig 1.0 mm")</f>
      </c>
      <c r="C89" s="4" t="inlineStr">
        <is>
          <t>Não vendido</t>
        </is>
      </c>
      <c r="D89" s="4" t="inlineStr">
        <is>
          <t>0</t>
        </is>
      </c>
      <c r="E89" s="5" t="inlineStr">
        <is>
          <t>200,00</t>
        </is>
      </c>
      <c r="F89" s="4" t="inlineStr">
        <is>
          <t>0.00</t>
        </is>
      </c>
    </row>
    <row collapsed="false" customFormat="false" customHeight="false" hidden="false" ht="12.1" outlineLevel="0" r="90">
      <c r="A90" s="5" t="s">
        <f>=HYPERLINK("https://leilaoonline.net/lote/detalhe/149960", "082")</f>
      </c>
      <c r="B90" s="4" t="s">
        <f>=HYPERLINK("https://leilaoonline.net/lote/detalhe/149960", " 1 carretel de arame pra solda mig 1.0 mm")</f>
      </c>
      <c r="C90" s="4" t="inlineStr">
        <is>
          <t>Não vendido</t>
        </is>
      </c>
      <c r="D90" s="4" t="inlineStr">
        <is>
          <t>0</t>
        </is>
      </c>
      <c r="E90" s="5" t="inlineStr">
        <is>
          <t>200,00</t>
        </is>
      </c>
      <c r="F90" s="4" t="inlineStr">
        <is>
          <t>0.00</t>
        </is>
      </c>
    </row>
    <row collapsed="false" customFormat="false" customHeight="false" hidden="false" ht="12.1" outlineLevel="0" r="91">
      <c r="A91" s="5" t="s">
        <f>=HYPERLINK("https://leilaoonline.net/lote/detalhe/149959", "083")</f>
      </c>
      <c r="B91" s="4" t="s">
        <f>=HYPERLINK("https://leilaoonline.net/lote/detalhe/149959", " 1 carretel de arame pra solda mig 1.0 mm")</f>
      </c>
      <c r="C91" s="4" t="inlineStr">
        <is>
          <t>Não vendido</t>
        </is>
      </c>
      <c r="D91" s="4" t="inlineStr">
        <is>
          <t>0</t>
        </is>
      </c>
      <c r="E91" s="5" t="inlineStr">
        <is>
          <t>200,00</t>
        </is>
      </c>
      <c r="F91" s="4" t="inlineStr">
        <is>
          <t>0.00</t>
        </is>
      </c>
    </row>
    <row collapsed="false" customFormat="false" customHeight="false" hidden="false" ht="12.1" outlineLevel="0" r="92">
      <c r="A92" s="5" t="s">
        <f>=HYPERLINK("https://leilaoonline.net/lote/detalhe/149958", "084")</f>
      </c>
      <c r="B92" s="4" t="s">
        <f>=HYPERLINK("https://leilaoonline.net/lote/detalhe/149958", " 1 carretel de arame pra solda mig 1.0 mm")</f>
      </c>
      <c r="C92" s="4" t="inlineStr">
        <is>
          <t>Não vendido</t>
        </is>
      </c>
      <c r="D92" s="4" t="inlineStr">
        <is>
          <t>0</t>
        </is>
      </c>
      <c r="E92" s="5" t="inlineStr">
        <is>
          <t>200,00</t>
        </is>
      </c>
      <c r="F92" s="4" t="inlineStr">
        <is>
          <t>0.00</t>
        </is>
      </c>
    </row>
    <row collapsed="false" customFormat="false" customHeight="false" hidden="false" ht="12.1" outlineLevel="0" r="93">
      <c r="A93" s="5" t="s">
        <f>=HYPERLINK("https://leilaoonline.net/lote/detalhe/149961", "085")</f>
      </c>
      <c r="B93" s="4" t="s">
        <f>=HYPERLINK("https://leilaoonline.net/lote/detalhe/149961", " 1 carretel de arame pra solda mig 1.0 mm")</f>
      </c>
      <c r="C93" s="4" t="inlineStr">
        <is>
          <t>Não vendido</t>
        </is>
      </c>
      <c r="D93" s="4" t="inlineStr">
        <is>
          <t>0</t>
        </is>
      </c>
      <c r="E93" s="5" t="inlineStr">
        <is>
          <t>200,00</t>
        </is>
      </c>
      <c r="F93" s="4" t="inlineStr">
        <is>
          <t>0.00</t>
        </is>
      </c>
    </row>
    <row collapsed="false" customFormat="false" customHeight="false" hidden="false" ht="12.1" outlineLevel="0" r="94">
      <c r="A94" s="5" t="s">
        <f>=HYPERLINK("https://leilaoonline.net/lote/detalhe/149992", "086")</f>
      </c>
      <c r="B94" s="4" t="s">
        <f>=HYPERLINK("https://leilaoonline.net/lote/detalhe/149992", " Eletro domesticos")</f>
      </c>
      <c r="C94" s="4" t="inlineStr">
        <is>
          <t>Não vendido</t>
        </is>
      </c>
      <c r="D94" s="4" t="inlineStr">
        <is>
          <t>0</t>
        </is>
      </c>
      <c r="E94" s="5" t="inlineStr">
        <is>
          <t>200,00</t>
        </is>
      </c>
      <c r="F94" s="4" t="inlineStr">
        <is>
          <t>50.00</t>
        </is>
      </c>
    </row>
    <row collapsed="false" customFormat="false" customHeight="false" hidden="false" ht="12.1" outlineLevel="0" r="95">
      <c r="A95" s="5" t="s">
        <f>=HYPERLINK("https://leilaoonline.net/lote/detalhe/149991", "087")</f>
      </c>
      <c r="B95" s="4" t="s">
        <f>=HYPERLINK("https://leilaoonline.net/lote/detalhe/149991", " Compressor bitzer 220/380 7.5 hp funcionando")</f>
      </c>
      <c r="C95" s="4" t="inlineStr">
        <is>
          <t>Não vendido</t>
        </is>
      </c>
      <c r="D95" s="4" t="inlineStr">
        <is>
          <t>0</t>
        </is>
      </c>
      <c r="E95" s="5" t="inlineStr">
        <is>
          <t>1.900,00</t>
        </is>
      </c>
      <c r="F95" s="4" t="inlineStr">
        <is>
          <t>100.00</t>
        </is>
      </c>
    </row>
    <row collapsed="false" customFormat="false" customHeight="false" hidden="false" ht="12.1" outlineLevel="0" r="96">
      <c r="A96" s="5" t="s">
        <f>=HYPERLINK("https://leilaoonline.net/lote/detalhe/150002", "089")</f>
      </c>
      <c r="B96" s="4" t="s">
        <f>=HYPERLINK("https://leilaoonline.net/lote/detalhe/150002", " 2 purificadores de água bivolt")</f>
      </c>
      <c r="C96" s="4" t="inlineStr">
        <is>
          <t>Não vendido</t>
        </is>
      </c>
      <c r="D96" s="4" t="inlineStr">
        <is>
          <t>0</t>
        </is>
      </c>
      <c r="E96" s="5" t="inlineStr">
        <is>
          <t>250,00</t>
        </is>
      </c>
      <c r="F96" s="4" t="inlineStr">
        <is>
          <t>50.00</t>
        </is>
      </c>
    </row>
    <row collapsed="false" customFormat="false" customHeight="false" hidden="false" ht="12.1" outlineLevel="0" r="97">
      <c r="A97" s="5" t="s">
        <f>=HYPERLINK("https://leilaoonline.net/lote/detalhe/150001", "090")</f>
      </c>
      <c r="B97" s="4" t="s">
        <f>=HYPERLINK("https://leilaoonline.net/lote/detalhe/150001", " 2 notebooks")</f>
      </c>
      <c r="C97" s="4" t="inlineStr">
        <is>
          <t>Não vendido</t>
        </is>
      </c>
      <c r="D97" s="4" t="inlineStr">
        <is>
          <t>0</t>
        </is>
      </c>
      <c r="E97" s="5" t="inlineStr">
        <is>
          <t>230,00</t>
        </is>
      </c>
      <c r="F97" s="4" t="inlineStr">
        <is>
          <t>50.00</t>
        </is>
      </c>
    </row>
    <row collapsed="false" customFormat="false" customHeight="false" hidden="false" ht="12.1" outlineLevel="0" r="98">
      <c r="A98" s="5" t="s">
        <f>=HYPERLINK("https://leilaoonline.net/lote/detalhe/149969", "091")</f>
      </c>
      <c r="B98" s="4" t="s">
        <f>=HYPERLINK("https://leilaoonline.net/lote/detalhe/149969", " 300 kgs de sabão em pó ( validade até 2023)")</f>
      </c>
      <c r="C98" s="4" t="inlineStr">
        <is>
          <t>Não vendido</t>
        </is>
      </c>
      <c r="D98" s="4" t="inlineStr">
        <is>
          <t>0</t>
        </is>
      </c>
      <c r="E98" s="5" t="inlineStr">
        <is>
          <t>900,00</t>
        </is>
      </c>
      <c r="F98" s="4" t="inlineStr">
        <is>
          <t>100.00</t>
        </is>
      </c>
    </row>
    <row collapsed="false" customFormat="false" customHeight="false" hidden="false" ht="12.1" outlineLevel="0" r="99">
      <c r="A99" s="5" t="s">
        <f>=HYPERLINK("https://leilaoonline.net/lote/detalhe/149975", "092")</f>
      </c>
      <c r="B99" s="4" t="s">
        <f>=HYPERLINK("https://leilaoonline.net/lote/detalhe/149975", " Aprox.60 correias diversas novas e usadas")</f>
      </c>
      <c r="C99" s="4" t="inlineStr">
        <is>
          <t>Não vendido</t>
        </is>
      </c>
      <c r="D99" s="4" t="inlineStr">
        <is>
          <t>0</t>
        </is>
      </c>
      <c r="E99" s="5" t="inlineStr">
        <is>
          <t>350,00</t>
        </is>
      </c>
      <c r="F99" s="4" t="inlineStr">
        <is>
          <t>100.00</t>
        </is>
      </c>
    </row>
    <row collapsed="false" customFormat="false" customHeight="false" hidden="false" ht="12.1" outlineLevel="0" r="100">
      <c r="A100" s="5" t="s">
        <f>=HYPERLINK("https://leilaoonline.net/lote/detalhe/149978", "093")</f>
      </c>
      <c r="B100" s="4" t="s">
        <f>=HYPERLINK("https://leilaoonline.net/lote/detalhe/149978", " Amaciador de bifes 220 v funcionando")</f>
      </c>
      <c r="C100" s="4" t="inlineStr">
        <is>
          <t>Não vendido</t>
        </is>
      </c>
      <c r="D100" s="4" t="inlineStr">
        <is>
          <t>0</t>
        </is>
      </c>
      <c r="E100" s="5" t="inlineStr">
        <is>
          <t>600,00</t>
        </is>
      </c>
      <c r="F100" s="4" t="inlineStr">
        <is>
          <t>100.00</t>
        </is>
      </c>
    </row>
    <row collapsed="false" customFormat="false" customHeight="false" hidden="false" ht="12.1" outlineLevel="0" r="101">
      <c r="A101" s="5" t="s">
        <f>=HYPERLINK("https://leilaoonline.net/lote/detalhe/149976", "094")</f>
      </c>
      <c r="B101" s="4" t="s">
        <f>=HYPERLINK("https://leilaoonline.net/lote/detalhe/149976", " Estufa esterilizadora e de secagem")</f>
      </c>
      <c r="C101" s="4" t="inlineStr">
        <is>
          <t>Não vendido</t>
        </is>
      </c>
      <c r="D101" s="4" t="inlineStr">
        <is>
          <t>0</t>
        </is>
      </c>
      <c r="E101" s="5" t="inlineStr">
        <is>
          <t>400,00</t>
        </is>
      </c>
      <c r="F101" s="4" t="inlineStr">
        <is>
          <t>100.00</t>
        </is>
      </c>
    </row>
    <row collapsed="false" customFormat="false" customHeight="false" hidden="false" ht="12.1" outlineLevel="0" r="102">
      <c r="A102" s="5" t="s">
        <f>=HYPERLINK("https://leilaoonline.net/lote/detalhe/149979", "095")</f>
      </c>
      <c r="B102" s="4" t="s">
        <f>=HYPERLINK("https://leilaoonline.net/lote/detalhe/149979", " Fatiadora de pães 220 v")</f>
      </c>
      <c r="C102" s="4" t="inlineStr">
        <is>
          <t>Não vendido</t>
        </is>
      </c>
      <c r="D102" s="4" t="inlineStr">
        <is>
          <t>0</t>
        </is>
      </c>
      <c r="E102" s="5" t="inlineStr">
        <is>
          <t>2.100,00</t>
        </is>
      </c>
      <c r="F102" s="4" t="inlineStr">
        <is>
          <t>200.00</t>
        </is>
      </c>
    </row>
    <row collapsed="false" customFormat="false" customHeight="false" hidden="false" ht="12.1" outlineLevel="0" r="103">
      <c r="A103" s="5" t="s">
        <f>=HYPERLINK("https://leilaoonline.net/lote/detalhe/149977", "096")</f>
      </c>
      <c r="B103" s="4" t="s">
        <f>=HYPERLINK("https://leilaoonline.net/lote/detalhe/149977", " Auto serviço( expositor cooler) revisada funcionando")</f>
      </c>
      <c r="C103" s="4" t="inlineStr">
        <is>
          <t>Não vendido</t>
        </is>
      </c>
      <c r="D103" s="4" t="inlineStr">
        <is>
          <t>0</t>
        </is>
      </c>
      <c r="E103" s="5" t="inlineStr">
        <is>
          <t>2.900,00</t>
        </is>
      </c>
      <c r="F103" s="4" t="inlineStr">
        <is>
          <t>200.00</t>
        </is>
      </c>
    </row>
    <row collapsed="false" customFormat="false" customHeight="false" hidden="false" ht="12.1" outlineLevel="0" r="104">
      <c r="A104" s="5" t="s">
        <f>=HYPERLINK("https://leilaoonline.net/lote/detalhe/149998", "098")</f>
      </c>
      <c r="B104" s="4" t="s">
        <f>=HYPERLINK("https://leilaoonline.net/lote/detalhe/149998", " 4 Roteadores")</f>
      </c>
      <c r="C104" s="4" t="inlineStr">
        <is>
          <t>Não vendido</t>
        </is>
      </c>
      <c r="D104" s="4" t="inlineStr">
        <is>
          <t>0</t>
        </is>
      </c>
      <c r="E104" s="5" t="inlineStr">
        <is>
          <t>100,00</t>
        </is>
      </c>
      <c r="F104" s="4" t="inlineStr">
        <is>
          <t>50.00</t>
        </is>
      </c>
    </row>
    <row collapsed="false" customFormat="false" customHeight="false" hidden="false" ht="12.1" outlineLevel="0" r="105">
      <c r="A105" s="5" t="s">
        <f>=HYPERLINK("https://leilaoonline.net/lote/detalhe/149999", "099")</f>
      </c>
      <c r="B105" s="4" t="s">
        <f>=HYPERLINK("https://leilaoonline.net/lote/detalhe/149999", " 2 bacias de inox")</f>
      </c>
      <c r="C105" s="4" t="inlineStr">
        <is>
          <t>Não vendido</t>
        </is>
      </c>
      <c r="D105" s="4" t="inlineStr">
        <is>
          <t>0</t>
        </is>
      </c>
      <c r="E105" s="5" t="inlineStr">
        <is>
          <t>50,00</t>
        </is>
      </c>
      <c r="F105" s="4" t="inlineStr">
        <is>
          <t>50.00</t>
        </is>
      </c>
    </row>
    <row collapsed="false" customFormat="false" customHeight="false" hidden="false" ht="12.1" outlineLevel="0" r="106">
      <c r="A106" s="5" t="s">
        <f>=HYPERLINK("https://leilaoonline.net/lote/detalhe/150000", "100")</f>
      </c>
      <c r="B106" s="4" t="s">
        <f>=HYPERLINK("https://leilaoonline.net/lote/detalhe/150000", " Base p/ Tvs")</f>
      </c>
      <c r="C106" s="4" t="inlineStr">
        <is>
          <t>Não vendido</t>
        </is>
      </c>
      <c r="D106" s="4" t="inlineStr">
        <is>
          <t>0</t>
        </is>
      </c>
      <c r="E106" s="5" t="inlineStr">
        <is>
          <t>60,00</t>
        </is>
      </c>
      <c r="F106" s="4" t="inlineStr">
        <is>
          <t>50.00</t>
        </is>
      </c>
    </row>
    <row collapsed="false" customFormat="false" customHeight="false" hidden="false" ht="12.1" outlineLevel="0" r="107">
      <c r="A107" s="5" t="s">
        <f>=HYPERLINK("https://leilaoonline.net/lote/detalhe/149997", "101")</f>
      </c>
      <c r="B107" s="4" t="s">
        <f>=HYPERLINK("https://leilaoonline.net/lote/detalhe/149997", " 5 climatizadores 220 v")</f>
      </c>
      <c r="C107" s="4" t="inlineStr">
        <is>
          <t>Não vendido</t>
        </is>
      </c>
      <c r="D107" s="4" t="inlineStr">
        <is>
          <t>0</t>
        </is>
      </c>
      <c r="E107" s="5" t="inlineStr">
        <is>
          <t>400,00</t>
        </is>
      </c>
      <c r="F107" s="4" t="inlineStr">
        <is>
          <t>50.00</t>
        </is>
      </c>
    </row>
    <row collapsed="false" customFormat="false" customHeight="false" hidden="false" ht="12.1" outlineLevel="0" r="108">
      <c r="A108" s="5" t="s">
        <f>=HYPERLINK("https://leilaoonline.net/lote/detalhe/150003", "102")</f>
      </c>
      <c r="B108" s="4" t="s">
        <f>=HYPERLINK("https://leilaoonline.net/lote/detalhe/150003", " Climatizador comercial 220v")</f>
      </c>
      <c r="C108" s="4" t="inlineStr">
        <is>
          <t>Não vendido</t>
        </is>
      </c>
      <c r="D108" s="4" t="inlineStr">
        <is>
          <t>0</t>
        </is>
      </c>
      <c r="E108" s="5" t="inlineStr">
        <is>
          <t>650,00</t>
        </is>
      </c>
      <c r="F108" s="4" t="inlineStr">
        <is>
          <t>100.00</t>
        </is>
      </c>
    </row>
    <row collapsed="false" customFormat="false" customHeight="false" hidden="false" ht="12.1" outlineLevel="0" r="109">
      <c r="A109" s="5" t="s">
        <f>=HYPERLINK("https://leilaoonline.net/lote/detalhe/150004", "104")</f>
      </c>
      <c r="B109" s="4" t="s">
        <f>=HYPERLINK("https://leilaoonline.net/lote/detalhe/150004", "23 purificadores e bebedouros sucata ")</f>
      </c>
      <c r="C109" s="4" t="inlineStr">
        <is>
          <t>Não vendido</t>
        </is>
      </c>
      <c r="D109" s="4" t="inlineStr">
        <is>
          <t>0</t>
        </is>
      </c>
      <c r="E109" s="5" t="inlineStr">
        <is>
          <t>400,00</t>
        </is>
      </c>
      <c r="F109" s="4" t="inlineStr">
        <is>
          <t>100.00</t>
        </is>
      </c>
    </row>
    <row collapsed="false" customFormat="false" customHeight="false" hidden="false" ht="12.1" outlineLevel="0" r="110">
      <c r="A110" s="5" t="s">
        <f>=HYPERLINK("https://leilaoonline.net/lote/detalhe/150005", "106")</f>
      </c>
      <c r="B110" s="4" t="s">
        <f>=HYPERLINK("https://leilaoonline.net/lote/detalhe/150005", " 1.000 UN. PACOTE COM GUARDANAPO - envio pelos correios após custo com autorização previa")</f>
      </c>
      <c r="C110" s="4" t="inlineStr">
        <is>
          <t>Não vendido</t>
        </is>
      </c>
      <c r="D110" s="4" t="inlineStr">
        <is>
          <t>0</t>
        </is>
      </c>
      <c r="E110" s="5" t="inlineStr">
        <is>
          <t>100,00</t>
        </is>
      </c>
      <c r="F110" s="4" t="inlineStr">
        <is>
          <t>50.00</t>
        </is>
      </c>
    </row>
    <row collapsed="false" customFormat="false" customHeight="false" hidden="false" ht="12.1" outlineLevel="0" r="111">
      <c r="A111" s="5" t="s">
        <f>=HYPERLINK("https://leilaoonline.net/lote/detalhe/150010", "107")</f>
      </c>
      <c r="B111" s="4" t="s">
        <f>=HYPERLINK("https://leilaoonline.net/lote/detalhe/150010", " 1.000 UN. PACOTE COM GUARDANAPO - envio pelos correios após custo com autorização previa")</f>
      </c>
      <c r="C111" s="4" t="inlineStr">
        <is>
          <t>Não vendido</t>
        </is>
      </c>
      <c r="D111" s="4" t="inlineStr">
        <is>
          <t>0</t>
        </is>
      </c>
      <c r="E111" s="5" t="inlineStr">
        <is>
          <t>100,00</t>
        </is>
      </c>
      <c r="F111" s="4" t="inlineStr">
        <is>
          <t>50.00</t>
        </is>
      </c>
    </row>
    <row collapsed="false" customFormat="false" customHeight="false" hidden="false" ht="12.1" outlineLevel="0" r="112">
      <c r="A112" s="5" t="s">
        <f>=HYPERLINK("https://leilaoonline.net/lote/detalhe/150007", "108")</f>
      </c>
      <c r="B112" s="4" t="s">
        <f>=HYPERLINK("https://leilaoonline.net/lote/detalhe/150007", " 1.000 UN. PACOTE COM GUARDANAPO - envio pelos correios após custo com autorização previa")</f>
      </c>
      <c r="C112" s="4" t="inlineStr">
        <is>
          <t>Não vendido</t>
        </is>
      </c>
      <c r="D112" s="4" t="inlineStr">
        <is>
          <t>0</t>
        </is>
      </c>
      <c r="E112" s="5" t="inlineStr">
        <is>
          <t>100,00</t>
        </is>
      </c>
      <c r="F112" s="4" t="inlineStr">
        <is>
          <t>50.00</t>
        </is>
      </c>
    </row>
    <row collapsed="false" customFormat="false" customHeight="false" hidden="false" ht="12.1" outlineLevel="0" r="113">
      <c r="A113" s="5" t="s">
        <f>=HYPERLINK("https://leilaoonline.net/lote/detalhe/150012", "109")</f>
      </c>
      <c r="B113" s="4" t="s">
        <f>=HYPERLINK("https://leilaoonline.net/lote/detalhe/150012", " 1.000 UN. PACOTE COM GUARDANAPO - envio pelos correios após custo com autorização previa")</f>
      </c>
      <c r="C113" s="4" t="inlineStr">
        <is>
          <t>Não vendido</t>
        </is>
      </c>
      <c r="D113" s="4" t="inlineStr">
        <is>
          <t>0</t>
        </is>
      </c>
      <c r="E113" s="5" t="inlineStr">
        <is>
          <t>100,00</t>
        </is>
      </c>
      <c r="F113" s="4" t="inlineStr">
        <is>
          <t>50.00</t>
        </is>
      </c>
    </row>
    <row collapsed="false" customFormat="false" customHeight="false" hidden="false" ht="12.1" outlineLevel="0" r="114">
      <c r="A114" s="5" t="s">
        <f>=HYPERLINK("https://leilaoonline.net/lote/detalhe/150009", "110")</f>
      </c>
      <c r="B114" s="4" t="s">
        <f>=HYPERLINK("https://leilaoonline.net/lote/detalhe/150009", " 1.000 UN. PACOTE COM GUARDANAPO - envio pelos correios após custo com autorização previa")</f>
      </c>
      <c r="C114" s="4" t="inlineStr">
        <is>
          <t>Não vendido</t>
        </is>
      </c>
      <c r="D114" s="4" t="inlineStr">
        <is>
          <t>0</t>
        </is>
      </c>
      <c r="E114" s="5" t="inlineStr">
        <is>
          <t>100,00</t>
        </is>
      </c>
      <c r="F114" s="4" t="inlineStr">
        <is>
          <t>50.00</t>
        </is>
      </c>
    </row>
    <row collapsed="false" customFormat="false" customHeight="false" hidden="false" ht="12.1" outlineLevel="0" r="115">
      <c r="A115" s="5" t="s">
        <f>=HYPERLINK("https://leilaoonline.net/lote/detalhe/150008", "111")</f>
      </c>
      <c r="B115" s="4" t="s">
        <f>=HYPERLINK("https://leilaoonline.net/lote/detalhe/150008", " 1.000 UN. PACOTE COM GUARDANAPO - envio pelos correios após custo com autorização previa")</f>
      </c>
      <c r="C115" s="4" t="inlineStr">
        <is>
          <t>Não vendido</t>
        </is>
      </c>
      <c r="D115" s="4" t="inlineStr">
        <is>
          <t>0</t>
        </is>
      </c>
      <c r="E115" s="5" t="inlineStr">
        <is>
          <t>100,00</t>
        </is>
      </c>
      <c r="F115" s="4" t="inlineStr">
        <is>
          <t>50.00</t>
        </is>
      </c>
    </row>
    <row collapsed="false" customFormat="false" customHeight="false" hidden="false" ht="12.1" outlineLevel="0" r="116">
      <c r="A116" s="5" t="s">
        <f>=HYPERLINK("https://leilaoonline.net/lote/detalhe/150015", "112")</f>
      </c>
      <c r="B116" s="4" t="s">
        <f>=HYPERLINK("https://leilaoonline.net/lote/detalhe/150015", " 500 UN KIT COM GARFO SUPER RESISTENTE   PALITO   SACHÊ DE SAL   GUARDANAPO -envio pelos correios após custo com autorização previa")</f>
      </c>
      <c r="C116" s="4" t="inlineStr">
        <is>
          <t>Não vendido</t>
        </is>
      </c>
      <c r="D116" s="4" t="inlineStr">
        <is>
          <t>0</t>
        </is>
      </c>
      <c r="E116" s="5" t="inlineStr">
        <is>
          <t>180,00</t>
        </is>
      </c>
      <c r="F116" s="4" t="inlineStr">
        <is>
          <t>50.00</t>
        </is>
      </c>
    </row>
    <row collapsed="false" customFormat="false" customHeight="false" hidden="false" ht="12.1" outlineLevel="0" r="117">
      <c r="A117" s="5" t="s">
        <f>=HYPERLINK("https://leilaoonline.net/lote/detalhe/150011", "113")</f>
      </c>
      <c r="B117" s="4" t="s">
        <f>=HYPERLINK("https://leilaoonline.net/lote/detalhe/150011", " 500 UN KIT COM GARFO SUPER RESISTENTE   PALITO   SACHÊ DE SAL   GUARDANAPO -envio pelos correios após custo com autorização previa")</f>
      </c>
      <c r="C117" s="4" t="inlineStr">
        <is>
          <t>Não vendido</t>
        </is>
      </c>
      <c r="D117" s="4" t="inlineStr">
        <is>
          <t>0</t>
        </is>
      </c>
      <c r="E117" s="5" t="inlineStr">
        <is>
          <t>180,00</t>
        </is>
      </c>
      <c r="F117" s="4" t="inlineStr">
        <is>
          <t>50.00</t>
        </is>
      </c>
    </row>
    <row collapsed="false" customFormat="false" customHeight="false" hidden="false" ht="12.1" outlineLevel="0" r="118">
      <c r="A118" s="5" t="s">
        <f>=HYPERLINK("https://leilaoonline.net/lote/detalhe/150013", "114")</f>
      </c>
      <c r="B118" s="4" t="s">
        <f>=HYPERLINK("https://leilaoonline.net/lote/detalhe/150013", " 500 UN KIT COM GARFO SUPER RESISTENTE   PALITO   SACHÊ DE SAL   GUARDANAPO -envio pelos correios após custo com autorização previa")</f>
      </c>
      <c r="C118" s="4" t="inlineStr">
        <is>
          <t>Não vendido</t>
        </is>
      </c>
      <c r="D118" s="4" t="inlineStr">
        <is>
          <t>0</t>
        </is>
      </c>
      <c r="E118" s="5" t="inlineStr">
        <is>
          <t>180,00</t>
        </is>
      </c>
      <c r="F118" s="4" t="inlineStr">
        <is>
          <t>50.00</t>
        </is>
      </c>
    </row>
    <row collapsed="false" customFormat="false" customHeight="false" hidden="false" ht="12.1" outlineLevel="0" r="119">
      <c r="A119" s="5" t="s">
        <f>=HYPERLINK("https://leilaoonline.net/lote/detalhe/150014", "115")</f>
      </c>
      <c r="B119" s="4" t="s">
        <f>=HYPERLINK("https://leilaoonline.net/lote/detalhe/150014", " 500 UN KIT COM GARFO SUPER RESISTENTE   PALITO   SACHÊ DE SAL   GUARDANAPO -envio pelos correios após custo com autorização previa")</f>
      </c>
      <c r="C119" s="4" t="inlineStr">
        <is>
          <t>Não vendido</t>
        </is>
      </c>
      <c r="D119" s="4" t="inlineStr">
        <is>
          <t>0</t>
        </is>
      </c>
      <c r="E119" s="5" t="inlineStr">
        <is>
          <t>180,00</t>
        </is>
      </c>
      <c r="F119" s="4" t="inlineStr">
        <is>
          <t>50.00</t>
        </is>
      </c>
    </row>
    <row collapsed="false" customFormat="false" customHeight="false" hidden="false" ht="12.1" outlineLevel="0" r="120">
      <c r="A120" s="5" t="s">
        <f>=HYPERLINK("https://leilaoonline.net/lote/detalhe/150016", "116")</f>
      </c>
      <c r="B120" s="4" t="s">
        <f>=HYPERLINK("https://leilaoonline.net/lote/detalhe/150016", " 1.000 UN. EMBALAGENS PARA HAMBÚGUER-envio pelos correios após custo com autorização previa")</f>
      </c>
      <c r="C120" s="4" t="inlineStr">
        <is>
          <t>Não vendido</t>
        </is>
      </c>
      <c r="D120" s="4" t="inlineStr">
        <is>
          <t>0</t>
        </is>
      </c>
      <c r="E120" s="5" t="inlineStr">
        <is>
          <t>100,00</t>
        </is>
      </c>
      <c r="F120" s="4" t="inlineStr">
        <is>
          <t>50.00</t>
        </is>
      </c>
    </row>
    <row collapsed="false" customFormat="false" customHeight="false" hidden="false" ht="12.1" outlineLevel="0" r="121">
      <c r="A121" s="5" t="s">
        <f>=HYPERLINK("https://leilaoonline.net/lote/detalhe/150017", "117")</f>
      </c>
      <c r="B121" s="4" t="s">
        <f>=HYPERLINK("https://leilaoonline.net/lote/detalhe/150017", " 1.000 UN. EMBALAGENS PARA HAMBÚGUER-envio pelos correios após custo com autorização previa")</f>
      </c>
      <c r="C121" s="4" t="inlineStr">
        <is>
          <t>Não vendido</t>
        </is>
      </c>
      <c r="D121" s="4" t="inlineStr">
        <is>
          <t>0</t>
        </is>
      </c>
      <c r="E121" s="5" t="inlineStr">
        <is>
          <t>100,00</t>
        </is>
      </c>
      <c r="F121" s="4" t="inlineStr">
        <is>
          <t>50.00</t>
        </is>
      </c>
    </row>
    <row collapsed="false" customFormat="false" customHeight="false" hidden="false" ht="12.1" outlineLevel="0" r="122">
      <c r="A122" s="5" t="s">
        <f>=HYPERLINK("https://leilaoonline.net/lote/detalhe/150018", "118")</f>
      </c>
      <c r="B122" s="4" t="s">
        <f>=HYPERLINK("https://leilaoonline.net/lote/detalhe/150018", " 1.000 UN. EMBALAGENS PARA HAMBÚGUER-envio pelos correios após custo com autorização previa")</f>
      </c>
      <c r="C122" s="4" t="inlineStr">
        <is>
          <t>Não vendido</t>
        </is>
      </c>
      <c r="D122" s="4" t="inlineStr">
        <is>
          <t>0</t>
        </is>
      </c>
      <c r="E122" s="5" t="inlineStr">
        <is>
          <t>100,00</t>
        </is>
      </c>
      <c r="F122" s="4" t="inlineStr">
        <is>
          <t>50.00</t>
        </is>
      </c>
    </row>
    <row collapsed="false" customFormat="false" customHeight="false" hidden="false" ht="12.1" outlineLevel="0" r="123">
      <c r="A123" s="5" t="s">
        <f>=HYPERLINK("https://leilaoonline.net/lote/detalhe/150019", "119")</f>
      </c>
      <c r="B123" s="4" t="s">
        <f>=HYPERLINK("https://leilaoonline.net/lote/detalhe/150019", " 1.000 UN. EMBALAGENS PARA HAMBÚGUER-envio pelos correios após custo com autorização previa")</f>
      </c>
      <c r="C123" s="4" t="inlineStr">
        <is>
          <t>Não vendido</t>
        </is>
      </c>
      <c r="D123" s="4" t="inlineStr">
        <is>
          <t>0</t>
        </is>
      </c>
      <c r="E123" s="5" t="inlineStr">
        <is>
          <t>100,00</t>
        </is>
      </c>
      <c r="F123" s="4" t="inlineStr">
        <is>
          <t>50.00</t>
        </is>
      </c>
    </row>
    <row collapsed="false" customFormat="false" customHeight="false" hidden="false" ht="12.1" outlineLevel="0" r="124">
      <c r="A124" s="5" t="s">
        <f>=HYPERLINK("https://leilaoonline.net/lote/detalhe/150021", "120")</f>
      </c>
      <c r="B124" s="4" t="s">
        <f>=HYPERLINK("https://leilaoonline.net/lote/detalhe/150021", " 1.000 UN. EMBALAGENS PARA HAMBÚGUER-envio pelos correios após custo com autorização previa")</f>
      </c>
      <c r="C124" s="4" t="inlineStr">
        <is>
          <t>Não vendido</t>
        </is>
      </c>
      <c r="D124" s="4" t="inlineStr">
        <is>
          <t>0</t>
        </is>
      </c>
      <c r="E124" s="5" t="inlineStr">
        <is>
          <t>100,00</t>
        </is>
      </c>
      <c r="F124" s="4" t="inlineStr">
        <is>
          <t>50.00</t>
        </is>
      </c>
    </row>
    <row collapsed="false" customFormat="false" customHeight="false" hidden="false" ht="12.1" outlineLevel="0" r="125">
      <c r="A125" s="5" t="s">
        <f>=HYPERLINK("https://leilaoonline.net/lote/detalhe/150022", "121")</f>
      </c>
      <c r="B125" s="4" t="s">
        <f>=HYPERLINK("https://leilaoonline.net/lote/detalhe/150022", " 1.000 UN EMBALAGENS PARA SALGADINHOS, BATATINHAS-envio pelos correios após custo com autorização previa")</f>
      </c>
      <c r="C125" s="4" t="inlineStr">
        <is>
          <t>Não vendido</t>
        </is>
      </c>
      <c r="D125" s="4" t="inlineStr">
        <is>
          <t>0</t>
        </is>
      </c>
      <c r="E125" s="5" t="inlineStr">
        <is>
          <t>100,00</t>
        </is>
      </c>
      <c r="F125" s="4" t="inlineStr">
        <is>
          <t>50.00</t>
        </is>
      </c>
    </row>
    <row collapsed="false" customFormat="false" customHeight="false" hidden="false" ht="12.1" outlineLevel="0" r="126">
      <c r="A126" s="5" t="s">
        <f>=HYPERLINK("https://leilaoonline.net/lote/detalhe/150020", "122")</f>
      </c>
      <c r="B126" s="4" t="s">
        <f>=HYPERLINK("https://leilaoonline.net/lote/detalhe/150020", " 1.000 UN EMBALAGENS PARA SALGADINHOS, BATATINHAS-envio pelos correios após custo com autorização previa")</f>
      </c>
      <c r="C126" s="4" t="inlineStr">
        <is>
          <t>Não vendido</t>
        </is>
      </c>
      <c r="D126" s="4" t="inlineStr">
        <is>
          <t>0</t>
        </is>
      </c>
      <c r="E126" s="5" t="inlineStr">
        <is>
          <t>100,00</t>
        </is>
      </c>
      <c r="F126" s="4" t="inlineStr">
        <is>
          <t>50.00</t>
        </is>
      </c>
    </row>
    <row collapsed="false" customFormat="false" customHeight="false" hidden="false" ht="12.1" outlineLevel="0" r="127">
      <c r="A127" s="5" t="s">
        <f>=HYPERLINK("https://leilaoonline.net/lote/detalhe/150023", "123")</f>
      </c>
      <c r="B127" s="4" t="s">
        <f>=HYPERLINK("https://leilaoonline.net/lote/detalhe/150023", " 1.000 UN EMBALAGENS PARA SALGADINHOS, BATATINHAS-envio pelos correios após custo com autorização previa")</f>
      </c>
      <c r="C127" s="4" t="inlineStr">
        <is>
          <t>Não vendido</t>
        </is>
      </c>
      <c r="D127" s="4" t="inlineStr">
        <is>
          <t>0</t>
        </is>
      </c>
      <c r="E127" s="5" t="inlineStr">
        <is>
          <t>100,00</t>
        </is>
      </c>
      <c r="F127" s="4" t="inlineStr">
        <is>
          <t>50.00</t>
        </is>
      </c>
    </row>
    <row collapsed="false" customFormat="false" customHeight="false" hidden="false" ht="12.1" outlineLevel="0" r="128">
      <c r="A128" s="5" t="s">
        <f>=HYPERLINK("https://leilaoonline.net/lote/detalhe/150024", "124")</f>
      </c>
      <c r="B128" s="4" t="s">
        <f>=HYPERLINK("https://leilaoonline.net/lote/detalhe/150024", " 1.000 UN EMBALAGENS PARA SALGADINHOS, BATATINHAS-envio pelos correios após custo com autorização previa")</f>
      </c>
      <c r="C128" s="4" t="inlineStr">
        <is>
          <t>Não vendido</t>
        </is>
      </c>
      <c r="D128" s="4" t="inlineStr">
        <is>
          <t>0</t>
        </is>
      </c>
      <c r="E128" s="5" t="inlineStr">
        <is>
          <t>100,00</t>
        </is>
      </c>
      <c r="F128" s="4" t="inlineStr">
        <is>
          <t>50.00</t>
        </is>
      </c>
    </row>
    <row collapsed="false" customFormat="false" customHeight="false" hidden="false" ht="12.1" outlineLevel="0" r="129">
      <c r="A129" s="5" t="s">
        <f>=HYPERLINK("https://leilaoonline.net/lote/detalhe/150025", "125")</f>
      </c>
      <c r="B129" s="4" t="s">
        <f>=HYPERLINK("https://leilaoonline.net/lote/detalhe/150025", " 1.000 UN EMBALAGENS PARA SALGADINHOS, BATATINHAS-envio pelos correios após custo com autorização previa")</f>
      </c>
      <c r="C129" s="4" t="inlineStr">
        <is>
          <t>Não vendido</t>
        </is>
      </c>
      <c r="D129" s="4" t="inlineStr">
        <is>
          <t>0</t>
        </is>
      </c>
      <c r="E129" s="5" t="inlineStr">
        <is>
          <t>100,00</t>
        </is>
      </c>
      <c r="F129" s="4" t="inlineStr">
        <is>
          <t>50.00</t>
        </is>
      </c>
    </row>
    <row collapsed="false" customFormat="false" customHeight="false" hidden="false" ht="12.1" outlineLevel="0" r="130">
      <c r="A130" s="5" t="s">
        <f>=HYPERLINK("https://leilaoonline.net/lote/detalhe/150026", "126")</f>
      </c>
      <c r="B130" s="4" t="s">
        <f>=HYPERLINK("https://leilaoonline.net/lote/detalhe/150026", "04 CAIXAS AMPLIFICADORAS E 1 APARELHO DE SOM ")</f>
      </c>
      <c r="C130" s="4" t="inlineStr">
        <is>
          <t>Não vendido</t>
        </is>
      </c>
      <c r="D130" s="4" t="inlineStr">
        <is>
          <t>0</t>
        </is>
      </c>
      <c r="E130" s="5" t="inlineStr">
        <is>
          <t>550,00</t>
        </is>
      </c>
      <c r="F130" s="4" t="inlineStr">
        <is>
          <t>150.00</t>
        </is>
      </c>
    </row>
    <row collapsed="false" customFormat="false" customHeight="false" hidden="false" ht="12.1" outlineLevel="0" r="131">
      <c r="A131" s="5" t="s">
        <f>=HYPERLINK("https://leilaoonline.net/lote/detalhe/150028", "127")</f>
      </c>
      <c r="B131" s="4" t="s">
        <f>=HYPERLINK("https://leilaoonline.net/lote/detalhe/150028", "02 BOMBAS MONOFÁSICAS 220V E 4 BOMBAS TRIFÁSICAS 380V")</f>
      </c>
      <c r="C131" s="4" t="inlineStr">
        <is>
          <t>Não vendido</t>
        </is>
      </c>
      <c r="D131" s="4" t="inlineStr">
        <is>
          <t>0</t>
        </is>
      </c>
      <c r="E131" s="5" t="inlineStr">
        <is>
          <t>2.900,00</t>
        </is>
      </c>
      <c r="F131" s="4" t="inlineStr">
        <is>
          <t>200.00</t>
        </is>
      </c>
    </row>
    <row collapsed="false" customFormat="false" customHeight="false" hidden="false" ht="12.1" outlineLevel="0" r="132">
      <c r="A132" s="5" t="s">
        <f>=HYPERLINK("https://leilaoonline.net/lote/detalhe/149908", "303")</f>
      </c>
      <c r="B132" s="4" t="s">
        <f>=HYPERLINK("https://leilaoonline.net/lote/detalhe/149908", "MÁQUINA DE SORVETE EXPRESSO E MILKSHAKE 220 MONOFASICA")</f>
      </c>
      <c r="C132" s="4" t="inlineStr">
        <is>
          <t>Não vendido</t>
        </is>
      </c>
      <c r="D132" s="4" t="inlineStr">
        <is>
          <t>0</t>
        </is>
      </c>
      <c r="E132" s="5" t="inlineStr">
        <is>
          <t>5.000,00</t>
        </is>
      </c>
      <c r="F132" s="4" t="inlineStr">
        <is>
          <t>250.00</t>
        </is>
      </c>
    </row>
    <row collapsed="false" customFormat="false" customHeight="false" hidden="false" ht="12.1" outlineLevel="0" r="133">
      <c r="A133" s="5" t="s">
        <f>=HYPERLINK("https://leilaoonline.net/lote/detalhe/149904", "311")</f>
      </c>
      <c r="B133" s="4" t="s">
        <f>=HYPERLINK("https://leilaoonline.net/lote/detalhe/149904", " Bomba multi estágios")</f>
      </c>
      <c r="C133" s="4" t="inlineStr">
        <is>
          <t>Não vendido</t>
        </is>
      </c>
      <c r="D133" s="4" t="inlineStr">
        <is>
          <t>0</t>
        </is>
      </c>
      <c r="E133" s="5" t="inlineStr">
        <is>
          <t>750,00</t>
        </is>
      </c>
      <c r="F133" s="4" t="inlineStr">
        <is>
          <t>100.00</t>
        </is>
      </c>
    </row>
    <row collapsed="false" customFormat="false" customHeight="false" hidden="false" ht="12.1" outlineLevel="0" r="134">
      <c r="A134" s="5" t="s">
        <f>=HYPERLINK("https://leilaoonline.net/lote/detalhe/149903", "314")</f>
      </c>
      <c r="B134" s="4" t="s">
        <f>=HYPERLINK("https://leilaoonline.net/lote/detalhe/149903", " Moinho de pão inox")</f>
      </c>
      <c r="C134" s="4" t="inlineStr">
        <is>
          <t>Não vendido</t>
        </is>
      </c>
      <c r="D134" s="4" t="inlineStr">
        <is>
          <t>0</t>
        </is>
      </c>
      <c r="E134" s="5" t="inlineStr">
        <is>
          <t>400,00</t>
        </is>
      </c>
      <c r="F134" s="4" t="inlineStr">
        <is>
          <t>100.00</t>
        </is>
      </c>
    </row>
    <row collapsed="false" customFormat="false" customHeight="false" hidden="false" ht="12.1" outlineLevel="0" r="135">
      <c r="A135" s="5" t="s">
        <f>=HYPERLINK("https://leilaoonline.net/lote/detalhe/149910", "400")</f>
      </c>
      <c r="B135" s="4" t="s">
        <f>=HYPERLINK("https://leilaoonline.net/lote/detalhe/149910", "Barco de fibra c/ motor de rabeta, 2 remos e 3 carretilhas  ")</f>
      </c>
      <c r="C135" s="4" t="inlineStr">
        <is>
          <t>Não vendido</t>
        </is>
      </c>
      <c r="D135" s="4" t="inlineStr">
        <is>
          <t>0</t>
        </is>
      </c>
      <c r="E135" s="5" t="inlineStr">
        <is>
          <t>2.000,00</t>
        </is>
      </c>
      <c r="F135" s="4" t="inlineStr">
        <is>
          <t>200.00</t>
        </is>
      </c>
    </row>
    <row collapsed="false" customFormat="false" customHeight="false" hidden="false" ht="12.1" outlineLevel="0" r="136">
      <c r="A136" s="5" t="s">
        <f>=HYPERLINK("https://leilaoonline.net/lote/detalhe/149911", "401")</f>
      </c>
      <c r="B136" s="4" t="s">
        <f>=HYPERLINK("https://leilaoonline.net/lote/detalhe/149911", "2 roupas de neopreme longa")</f>
      </c>
      <c r="C136" s="4" t="inlineStr">
        <is>
          <t>Não vendido</t>
        </is>
      </c>
      <c r="D136" s="4" t="inlineStr">
        <is>
          <t>0</t>
        </is>
      </c>
      <c r="E136" s="5" t="inlineStr">
        <is>
          <t>300,00</t>
        </is>
      </c>
      <c r="F136" s="4" t="inlineStr">
        <is>
          <t>100.00</t>
        </is>
      </c>
    </row>
    <row collapsed="false" customFormat="false" customHeight="false" hidden="false" ht="12.1" outlineLevel="0" r="137">
      <c r="A137" s="5" t="s">
        <f>=HYPERLINK("https://leilaoonline.net/lote/detalhe/149899", "430")</f>
      </c>
      <c r="B137" s="4" t="s">
        <f>=HYPERLINK("https://leilaoonline.net/lote/detalhe/149899", "Máquina para Madeira")</f>
      </c>
      <c r="C137" s="4" t="inlineStr">
        <is>
          <t>Não vendido</t>
        </is>
      </c>
      <c r="D137" s="4" t="inlineStr">
        <is>
          <t>0</t>
        </is>
      </c>
      <c r="E137" s="5" t="inlineStr">
        <is>
          <t>800,00</t>
        </is>
      </c>
      <c r="F137" s="4" t="inlineStr">
        <is>
          <t>200.00</t>
        </is>
      </c>
    </row>
    <row collapsed="false" customFormat="false" customHeight="false" hidden="false" ht="12.1" outlineLevel="0" r="138">
      <c r="A138" s="5" t="s">
        <f>=HYPERLINK("https://leilaoonline.net/lote/detalhe/149901", "432")</f>
      </c>
      <c r="B138" s="4" t="s">
        <f>=HYPERLINK("https://leilaoonline.net/lote/detalhe/149901", " Máquina Risomat semi automática de corte de papel isolante (poliéster) para isolamento de motores e transformadores")</f>
      </c>
      <c r="C138" s="4" t="inlineStr">
        <is>
          <t>Não vendido</t>
        </is>
      </c>
      <c r="D138" s="4" t="inlineStr">
        <is>
          <t>0</t>
        </is>
      </c>
      <c r="E138" s="5" t="inlineStr">
        <is>
          <t>700,00</t>
        </is>
      </c>
      <c r="F138" s="4" t="inlineStr">
        <is>
          <t>200.00</t>
        </is>
      </c>
    </row>
    <row collapsed="false" customFormat="false" customHeight="false" hidden="false" ht="12.1" outlineLevel="0" r="139">
      <c r="A139" s="5" t="s">
        <f>=HYPERLINK("https://leilaoonline.net/lote/detalhe/149900", "444")</f>
      </c>
      <c r="B139" s="4" t="s">
        <f>=HYPERLINK("https://leilaoonline.net/lote/detalhe/149900", " Embaladora termo encolhivel 40x40")</f>
      </c>
      <c r="C139" s="4" t="inlineStr">
        <is>
          <t>Não vendido</t>
        </is>
      </c>
      <c r="D139" s="4" t="inlineStr">
        <is>
          <t>0</t>
        </is>
      </c>
      <c r="E139" s="5" t="inlineStr">
        <is>
          <t>1.200,00</t>
        </is>
      </c>
      <c r="F139" s="4" t="inlineStr">
        <is>
          <t>250.00</t>
        </is>
      </c>
    </row>
    <row collapsed="false" customFormat="false" customHeight="false" hidden="false" ht="12.1" outlineLevel="0" r="140">
      <c r="A140" s="5" t="s">
        <f>=HYPERLINK("https://leilaoonline.net/lote/detalhe/149896", "465")</f>
      </c>
      <c r="B140" s="4" t="s">
        <f>=HYPERLINK("https://leilaoonline.net/lote/detalhe/149896", "TURBINA WEG")</f>
      </c>
      <c r="C140" s="4" t="inlineStr">
        <is>
          <t>Não vendido</t>
        </is>
      </c>
      <c r="D140" s="4" t="inlineStr">
        <is>
          <t>0</t>
        </is>
      </c>
      <c r="E140" s="5" t="inlineStr">
        <is>
          <t>1.500,00</t>
        </is>
      </c>
      <c r="F140" s="4" t="inlineStr">
        <is>
          <t>250.00</t>
        </is>
      </c>
    </row>
    <row collapsed="false" customFormat="false" customHeight="false" hidden="false" ht="12.1" outlineLevel="0" r="141">
      <c r="A141" s="5" t="s">
        <f>=HYPERLINK("https://leilaoonline.net/lote/detalhe/149895", "476")</f>
      </c>
      <c r="B141" s="4" t="s">
        <f>=HYPERLINK("https://leilaoonline.net/lote/detalhe/149895", " Desbobinadeira de chapa com caixa de redução")</f>
      </c>
      <c r="C141" s="4" t="inlineStr">
        <is>
          <t>Não vendido</t>
        </is>
      </c>
      <c r="D141" s="4" t="inlineStr">
        <is>
          <t>0</t>
        </is>
      </c>
      <c r="E141" s="5" t="inlineStr">
        <is>
          <t>1.500,00</t>
        </is>
      </c>
      <c r="F141" s="4" t="inlineStr">
        <is>
          <t>200.00</t>
        </is>
      </c>
    </row>
    <row collapsed="false" customFormat="false" customHeight="false" hidden="false" ht="12.1" outlineLevel="0" r="142">
      <c r="A142" s="5" t="s">
        <f>=HYPERLINK("https://leilaoonline.net/lote/detalhe/149898", "480")</f>
      </c>
      <c r="B142" s="4" t="s">
        <f>=HYPERLINK("https://leilaoonline.net/lote/detalhe/149898", " Moinho triturador de cobre e mesa garimpadora ")</f>
      </c>
      <c r="C142" s="4" t="inlineStr">
        <is>
          <t>Não vendido</t>
        </is>
      </c>
      <c r="D142" s="4" t="inlineStr">
        <is>
          <t>0</t>
        </is>
      </c>
      <c r="E142" s="5" t="inlineStr">
        <is>
          <t>8.000,00</t>
        </is>
      </c>
      <c r="F142" s="4" t="inlineStr">
        <is>
          <t>250.00</t>
        </is>
      </c>
    </row>
    <row collapsed="false" customFormat="false" customHeight="false" hidden="false" ht="12.1" outlineLevel="0" r="143">
      <c r="A143" s="5" t="s">
        <f>=HYPERLINK("https://leilaoonline.net/lote/detalhe/149897", "481")</f>
      </c>
      <c r="B143" s="4" t="s">
        <f>=HYPERLINK("https://leilaoonline.net/lote/detalhe/149897", " Injetora de poliuretano. Para reparo")</f>
      </c>
      <c r="C143" s="4" t="inlineStr">
        <is>
          <t>Não vendido</t>
        </is>
      </c>
      <c r="D143" s="4" t="inlineStr">
        <is>
          <t>0</t>
        </is>
      </c>
      <c r="E143" s="5" t="inlineStr">
        <is>
          <t>6.000,00</t>
        </is>
      </c>
      <c r="F143" s="4" t="inlineStr">
        <is>
          <t>250.00</t>
        </is>
      </c>
    </row>
    <row collapsed="false" customFormat="false" customHeight="false" hidden="false" ht="12.1" outlineLevel="0" r="144">
      <c r="A144" s="5" t="s">
        <f>=HYPERLINK("https://leilaoonline.net/lote/detalhe/149902", "539")</f>
      </c>
      <c r="B144" s="4" t="s">
        <f>=HYPERLINK("https://leilaoonline.net/lote/detalhe/149902", " Máquina para cortar chapa automática funcionado")</f>
      </c>
      <c r="C144" s="4" t="inlineStr">
        <is>
          <t>Não vendido</t>
        </is>
      </c>
      <c r="D144" s="4" t="inlineStr">
        <is>
          <t>0</t>
        </is>
      </c>
      <c r="E144" s="5" t="inlineStr">
        <is>
          <t>2.500,00</t>
        </is>
      </c>
      <c r="F144" s="4" t="inlineStr">
        <is>
          <t>150.00</t>
        </is>
      </c>
    </row>
    <row collapsed="false" customFormat="false" customHeight="false" hidden="false" ht="12.1" outlineLevel="0" r="145">
      <c r="A145" s="5" t="s">
        <f>=HYPERLINK("https://leilaoonline.net/lote/detalhe/149906", "626")</f>
      </c>
      <c r="B145" s="4" t="s">
        <f>=HYPERLINK("https://leilaoonline.net/lote/detalhe/149906", " Compressor wayne 60 pés")</f>
      </c>
      <c r="C145" s="4" t="inlineStr">
        <is>
          <t>Não vendido</t>
        </is>
      </c>
      <c r="D145" s="4" t="inlineStr">
        <is>
          <t>0</t>
        </is>
      </c>
      <c r="E145" s="5" t="inlineStr">
        <is>
          <t>4.500,00</t>
        </is>
      </c>
      <c r="F145" s="4" t="inlineStr">
        <is>
          <t>200.00</t>
        </is>
      </c>
    </row>
    <row collapsed="false" customFormat="false" customHeight="false" hidden="false" ht="12.1" outlineLevel="0" r="146">
      <c r="A146" s="5" t="s">
        <f>=HYPERLINK("https://leilaoonline.net/lote/detalhe/149905", "627")</f>
      </c>
      <c r="B146" s="4" t="s">
        <f>=HYPERLINK("https://leilaoonline.net/lote/detalhe/149905", " Bomba d’água de pressão")</f>
      </c>
      <c r="C146" s="4" t="inlineStr">
        <is>
          <t>Não vendido</t>
        </is>
      </c>
      <c r="D146" s="4" t="inlineStr">
        <is>
          <t>0</t>
        </is>
      </c>
      <c r="E146" s="5" t="inlineStr">
        <is>
          <t>800,00</t>
        </is>
      </c>
      <c r="F146" s="4" t="inlineStr">
        <is>
          <t>200.00</t>
        </is>
      </c>
    </row>
    <row collapsed="false" customFormat="false" customHeight="false" hidden="false" ht="12.1" outlineLevel="0" r="147">
      <c r="A147" s="5" t="s">
        <f>=HYPERLINK("https://leilaoonline.net/lote/detalhe/149907", "634")</f>
      </c>
      <c r="B147" s="4" t="s">
        <f>=HYPERLINK("https://leilaoonline.net/lote/detalhe/149907", " Arqueadora de caixas")</f>
      </c>
      <c r="C147" s="4" t="inlineStr">
        <is>
          <t>Não vendido</t>
        </is>
      </c>
      <c r="D147" s="4" t="inlineStr">
        <is>
          <t>0</t>
        </is>
      </c>
      <c r="E147" s="5" t="inlineStr">
        <is>
          <t>600,00</t>
        </is>
      </c>
      <c r="F147" s="4" t="inlineStr">
        <is>
          <t>100.00</t>
        </is>
      </c>
    </row>
    <row collapsed="false" customFormat="false" customHeight="false" hidden="false" ht="12.1" outlineLevel="0" r="148">
      <c r="A148" s="5" t="s">
        <f>=HYPERLINK("https://leilaoonline.net/lote/detalhe/149914", "655")</f>
      </c>
      <c r="B148" s="4" t="s">
        <f>=HYPERLINK("https://leilaoonline.net/lote/detalhe/149914", " 2 Vending Machine")</f>
      </c>
      <c r="C148" s="4" t="inlineStr">
        <is>
          <t>Não vendido</t>
        </is>
      </c>
      <c r="D148" s="4" t="inlineStr">
        <is>
          <t>0</t>
        </is>
      </c>
      <c r="E148" s="5" t="inlineStr">
        <is>
          <t>600,00</t>
        </is>
      </c>
      <c r="F148" s="4" t="inlineStr">
        <is>
          <t>50.00</t>
        </is>
      </c>
    </row>
    <row collapsed="false" customFormat="false" customHeight="false" hidden="false" ht="12.1" outlineLevel="0" r="149">
      <c r="A149" s="5" t="s">
        <f>=HYPERLINK("https://leilaoonline.net/lote/detalhe/149913", "656")</f>
      </c>
      <c r="B149" s="4" t="s">
        <f>=HYPERLINK("https://leilaoonline.net/lote/detalhe/149913", " Balcão confeitaria inox")</f>
      </c>
      <c r="C149" s="4" t="inlineStr">
        <is>
          <t>Não vendido</t>
        </is>
      </c>
      <c r="D149" s="4" t="inlineStr">
        <is>
          <t>0</t>
        </is>
      </c>
      <c r="E149" s="5" t="inlineStr">
        <is>
          <t>300,00</t>
        </is>
      </c>
      <c r="F149" s="4" t="inlineStr">
        <is>
          <t>50.00</t>
        </is>
      </c>
    </row>
    <row collapsed="false" customFormat="false" customHeight="false" hidden="false" ht="12.1" outlineLevel="0" r="150">
      <c r="A150" s="5" t="s">
        <f>=HYPERLINK("https://leilaoonline.net/lote/detalhe/149912", "658")</f>
      </c>
      <c r="B150" s="4" t="s">
        <f>=HYPERLINK("https://leilaoonline.net/lote/detalhe/149912", " Sucata de Condensadoras")</f>
      </c>
      <c r="C150" s="4" t="inlineStr">
        <is>
          <t>Não vendido</t>
        </is>
      </c>
      <c r="D150" s="4" t="inlineStr">
        <is>
          <t>0</t>
        </is>
      </c>
      <c r="E150" s="5" t="inlineStr">
        <is>
          <t>1.000,00</t>
        </is>
      </c>
      <c r="F150" s="4" t="inlineStr">
        <is>
          <t>150.00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2026-08-13T17:43:12.00Z</dcterms:created>
  <dc:creator>Tellks Tecnologia</dc:creator>
  <cp:revision>0</cp:revision>
</cp:coreProperties>
</file>