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Ranger • March • Kicks • Golf GTE • Tiguan • Evoque • Toro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19/10/2022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=HYPERLINK("https://leilaoonline.net/lote/detalhe/148223", "085")</f>
      </c>
      <c r="B11" s="4" t="s">
        <f>=HYPERLINK("https://leilaoonline.net/lote/detalhe/148223", "MMC/L200 4X4 GL; 2006/2006; BRANCA; DIESEL")</f>
      </c>
      <c r="C11" s="4" t="inlineStr">
        <is>
          <t>Vendido</t>
        </is>
      </c>
      <c r="D11" s="4" t="inlineStr">
        <is>
          <t>47</t>
        </is>
      </c>
      <c r="E11" s="5" t="inlineStr">
        <is>
          <t>28.000,00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=HYPERLINK("https://leilaoonline.net/lote/detalhe/149051", "093")</f>
      </c>
      <c r="B12" s="4" t="s">
        <f>=HYPERLINK("https://leilaoonline.net/lote/detalhe/149051", "veja o vídeo!! VW/VIRTUS HL AD; 2019/2020; BRANCA; ALCO./GASOL. - FUNCIONANDO - IPVA 2022 OK - FIPE: 91.695,00")</f>
      </c>
      <c r="C12" s="4" t="inlineStr">
        <is>
          <t>Não vendido</t>
        </is>
      </c>
      <c r="D12" s="4" t="inlineStr">
        <is>
          <t>23</t>
        </is>
      </c>
      <c r="E12" s="5" t="inlineStr">
        <is>
          <t>53.750,00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=HYPERLINK("https://leilaoonline.net/lote/detalhe/149050", "094")</f>
      </c>
      <c r="B13" s="4" t="s">
        <f>=HYPERLINK("https://leilaoonline.net/lote/detalhe/149050", "veja o vídeo!! CHEVROLET/S10 HC DD4A; 2018/2019; VERMELHA; DIESEL - FUNCIONANDO - IPVA 2022 OK")</f>
      </c>
      <c r="C13" s="4" t="inlineStr">
        <is>
          <t>Vendido</t>
        </is>
      </c>
      <c r="D13" s="4" t="inlineStr">
        <is>
          <t>90</t>
        </is>
      </c>
      <c r="E13" s="5" t="inlineStr">
        <is>
          <t>160.000,00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=HYPERLINK("https://leilaoonline.net/lote/detalhe/148597", "095")</f>
      </c>
      <c r="B14" s="4" t="s">
        <f>=HYPERLINK("https://leilaoonline.net/lote/detalhe/148597", "veja o vídeo!! HONDA/WR-V EXL CVT; 2017/2018; VERMELHA; ALCO./GASOL. - FUNCIONANDO - IPVA 2022 OK")</f>
      </c>
      <c r="C14" s="4" t="inlineStr">
        <is>
          <t>Não vendido</t>
        </is>
      </c>
      <c r="D14" s="4" t="inlineStr">
        <is>
          <t>30</t>
        </is>
      </c>
      <c r="E14" s="5" t="inlineStr">
        <is>
          <t>42.000,00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=HYPERLINK("https://leilaoonline.net/lote/detalhe/148212", "096")</f>
      </c>
      <c r="B15" s="4" t="s">
        <f>=HYPERLINK("https://leilaoonline.net/lote/detalhe/148212", "veja o vídeo!! NISSAN/KICKS ADVANCE CVT; 2021/2022; CINZA; ALCO./GASOL. - FUNCIONANDO - IPVA 2022 OK - FIPE: 116.632,00")</f>
      </c>
      <c r="C15" s="4" t="inlineStr">
        <is>
          <t>Vendido</t>
        </is>
      </c>
      <c r="D15" s="4" t="inlineStr">
        <is>
          <t>96</t>
        </is>
      </c>
      <c r="E15" s="5" t="inlineStr">
        <is>
          <t>77.500,00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=HYPERLINK("https://leilaoonline.net/lote/detalhe/148214", "097")</f>
      </c>
      <c r="B16" s="4" t="s">
        <f>=HYPERLINK("https://leilaoonline.net/lote/detalhe/148214", "veja o vídeo!! VW/GOLF GTE AF; 2020/2020; AZUL; GASOL./ELÉTRICO - FUNCIONANDO")</f>
      </c>
      <c r="C16" s="4" t="inlineStr">
        <is>
          <t>Não vendido</t>
        </is>
      </c>
      <c r="D16" s="4" t="inlineStr">
        <is>
          <t>18</t>
        </is>
      </c>
      <c r="E16" s="5" t="inlineStr">
        <is>
          <t>106.000,00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=HYPERLINK("https://leilaoonline.net/lote/detalhe/148933", "098")</f>
      </c>
      <c r="B17" s="4" t="s">
        <f>=HYPERLINK("https://leilaoonline.net/lote/detalhe/148933", "veja o vídeo!! HYUNDAI/HB20S10TA EVOLUT; 2021/2021; CINZA; ALCO./GASOL. - FUNCIONANDO - IPVA 2022 OK - FIPE: 87.433,00")</f>
      </c>
      <c r="C17" s="4" t="inlineStr">
        <is>
          <t>Não vendido</t>
        </is>
      </c>
      <c r="D17" s="4" t="inlineStr">
        <is>
          <t>37</t>
        </is>
      </c>
      <c r="E17" s="5" t="inlineStr">
        <is>
          <t>56.250,00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=HYPERLINK("https://leilaoonline.net/lote/detalhe/148213", "099")</f>
      </c>
      <c r="B18" s="4" t="s">
        <f>=HYPERLINK("https://leilaoonline.net/lote/detalhe/148213", "veja o vídeo!! I/FORD RANGER XL CD4 22C; 2019/2020; BRANCA; DIESEL - FUNCIONANDO - IPVA 2022 OK")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84.500,00</t>
        </is>
      </c>
      <c r="F18" s="4" t="inlineStr">
        <is>
          <t>1500.00</t>
        </is>
      </c>
    </row>
    <row collapsed="false" customFormat="false" customHeight="false" hidden="false" ht="12.1" outlineLevel="0" r="19">
      <c r="A19" s="5" t="s">
        <f>=HYPERLINK("https://leilaoonline.net/lote/detalhe/148571", "100")</f>
      </c>
      <c r="B19" s="4" t="s">
        <f>=HYPERLINK("https://leilaoonline.net/lote/detalhe/148571", "HYUNDAI/CRETA 20A PRESTI; 2019/2020; PRATA; ALCO./GASOL. - FUNC. - IPVA 2022 OK - APROX. 30.700KM - FIPE: 113.700,00")</f>
      </c>
      <c r="C19" s="4" t="inlineStr">
        <is>
          <t>Não vendido</t>
        </is>
      </c>
      <c r="D19" s="4" t="inlineStr">
        <is>
          <t>64</t>
        </is>
      </c>
      <c r="E19" s="5" t="inlineStr">
        <is>
          <t>68.500,00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=HYPERLINK("https://leilaoonline.net/lote/detalhe/148210", "101")</f>
      </c>
      <c r="B20" s="4" t="s">
        <f>=HYPERLINK("https://leilaoonline.net/lote/detalhe/148210", "veja o vídeo!! I/VW TIGUAN ALLSPACE CL; 2019/2020; BRANCA; ALCO./GASOL. - FUNCIONANDO")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45.500,00</t>
        </is>
      </c>
      <c r="F20" s="4" t="inlineStr">
        <is>
          <t>1500.00</t>
        </is>
      </c>
    </row>
    <row collapsed="false" customFormat="false" customHeight="false" hidden="false" ht="12.1" outlineLevel="0" r="21">
      <c r="A21" s="5" t="s">
        <f>=HYPERLINK("https://leilaoonline.net/lote/detalhe/148228", "102")</f>
      </c>
      <c r="B21" s="4" t="s">
        <f>=HYPERLINK("https://leilaoonline.net/lote/detalhe/148228", "veja o vídeo!! HONDA/CIVIC TOURING CVT; 2018/2018; CINZA; GASOLINA - FUNCIONANDO - IPVA 2022 OK")</f>
      </c>
      <c r="C21" s="4" t="inlineStr">
        <is>
          <t>Não vendido</t>
        </is>
      </c>
      <c r="D21" s="4" t="inlineStr">
        <is>
          <t>44</t>
        </is>
      </c>
      <c r="E21" s="5" t="inlineStr">
        <is>
          <t>83.000,00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=HYPERLINK("https://leilaoonline.net/lote/detalhe/149045", "103")</f>
      </c>
      <c r="B22" s="4" t="s">
        <f>=HYPERLINK("https://leilaoonline.net/lote/detalhe/149045", "I/VW PASSAT HL TSI AA; 2018/2018; PRATA; GASOLINA - FUNCIONANDO - IPVA 2022 OK")</f>
      </c>
      <c r="C22" s="4" t="inlineStr">
        <is>
          <t>Não vendido</t>
        </is>
      </c>
      <c r="D22" s="4" t="inlineStr">
        <is>
          <t>18</t>
        </is>
      </c>
      <c r="E22" s="5" t="inlineStr">
        <is>
          <t>50.000,00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=HYPERLINK("https://leilaoonline.net/lote/detalhe/148215", "104")</f>
      </c>
      <c r="B23" s="4" t="s">
        <f>=HYPERLINK("https://leilaoonline.net/lote/detalhe/148215", "TOYOTA/COROLLA ALTISFLEX; 2014/2015; BRANCA; ALCO./GASOL. - FUNCIONANDO - IPVA 2022 OK")</f>
      </c>
      <c r="C23" s="4" t="inlineStr">
        <is>
          <t>Não vendido</t>
        </is>
      </c>
      <c r="D23" s="4" t="inlineStr">
        <is>
          <t>28</t>
        </is>
      </c>
      <c r="E23" s="5" t="inlineStr">
        <is>
          <t>49.250,00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=HYPERLINK("https://leilaoonline.net/lote/detalhe/148211", "105")</f>
      </c>
      <c r="B24" s="4" t="s">
        <f>=HYPERLINK("https://leilaoonline.net/lote/detalhe/148211", "FIAT/TORO FREEDOM AT; 2016/2017; PRATA; ALCO./GASOL. - FUNCIONANDO")</f>
      </c>
      <c r="C24" s="4" t="inlineStr">
        <is>
          <t>Não vendido</t>
        </is>
      </c>
      <c r="D24" s="4" t="inlineStr">
        <is>
          <t>67</t>
        </is>
      </c>
      <c r="E24" s="5" t="inlineStr">
        <is>
          <t>48.500,00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=HYPERLINK("https://leilaoonline.net/lote/detalhe/148570", "106")</f>
      </c>
      <c r="B25" s="4" t="s">
        <f>=HYPERLINK("https://leilaoonline.net/lote/detalhe/148570", "veja o vídeo!! HONDA/HR-V EX CVT; 2015/2016; BRANCA; ALCO./GASOL. - FUNCIONANDO - IPVA 2022 OK ")</f>
      </c>
      <c r="C25" s="4" t="inlineStr">
        <is>
          <t>Não vendido</t>
        </is>
      </c>
      <c r="D25" s="4" t="inlineStr">
        <is>
          <t>24</t>
        </is>
      </c>
      <c r="E25" s="5" t="inlineStr">
        <is>
          <t>57.000,00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=HYPERLINK("https://leilaoonline.net/lote/detalhe/148216", "107")</f>
      </c>
      <c r="B26" s="4" t="s">
        <f>=HYPERLINK("https://leilaoonline.net/lote/detalhe/148216", "veja o vídeo!! I/LR EVOQUE DYNAMIC 5D; 2013/2013; VERMELHA; GASOLINA - FUNCIONANDO - IPVA 2022 OK")</f>
      </c>
      <c r="C26" s="4" t="inlineStr">
        <is>
          <t>Não vendido</t>
        </is>
      </c>
      <c r="D26" s="4" t="inlineStr">
        <is>
          <t>38</t>
        </is>
      </c>
      <c r="E26" s="5" t="inlineStr">
        <is>
          <t>81.250,00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=HYPERLINK("https://leilaoonline.net/lote/detalhe/149049", "108")</f>
      </c>
      <c r="B27" s="4" t="s">
        <f>=HYPERLINK("https://leilaoonline.net/lote/detalhe/149049", "veja o vídeo!! I/MINI COOPER S; 2009/2010; VERMELHA; GASOLINA - FUNCIONANDO")</f>
      </c>
      <c r="C27" s="4" t="inlineStr">
        <is>
          <t>Não vendido</t>
        </is>
      </c>
      <c r="D27" s="4" t="inlineStr">
        <is>
          <t>23</t>
        </is>
      </c>
      <c r="E27" s="5" t="inlineStr">
        <is>
          <t>37.000,00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=HYPERLINK("https://leilaoonline.net/lote/detalhe/149089", "109")</f>
      </c>
      <c r="B28" s="4" t="s">
        <f>=HYPERLINK("https://leilaoonline.net/lote/detalhe/149089", "veja o vídeo!! CHEV/ONIX JOY; 2019/2020; AZUL; ALCO./GASOL. - FUNCIONANDO - IPVA 2022 OK")</f>
      </c>
      <c r="C28" s="4" t="inlineStr">
        <is>
          <t>Não vendido</t>
        </is>
      </c>
      <c r="D28" s="4" t="inlineStr">
        <is>
          <t>12</t>
        </is>
      </c>
      <c r="E28" s="5" t="inlineStr">
        <is>
          <t>31.250,00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=HYPERLINK("https://leilaoonline.net/lote/detalhe/148217", "110")</f>
      </c>
      <c r="B29" s="4" t="s">
        <f>=HYPERLINK("https://leilaoonline.net/lote/detalhe/148217", "veja o vídeo!! I/M. BENZ GLA200FF; 2015/2016; PRETA; ALCO./GASOL. - FUNCIONANDO")</f>
      </c>
      <c r="C29" s="4" t="inlineStr">
        <is>
          <t>Não vendido</t>
        </is>
      </c>
      <c r="D29" s="4" t="inlineStr">
        <is>
          <t>34</t>
        </is>
      </c>
      <c r="E29" s="5" t="inlineStr">
        <is>
          <t>67.500,00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=HYPERLINK("https://leilaoonline.net/lote/detalhe/148224", "111")</f>
      </c>
      <c r="B30" s="4" t="s">
        <f>=HYPERLINK("https://leilaoonline.net/lote/detalhe/148224", "JEEP/RENEGADE 1.8 AT; 2020/2021; BRANCA; ALCO./GASOL. - FUNCIONANDO - IPVA 2022 OK")</f>
      </c>
      <c r="C30" s="4" t="inlineStr">
        <is>
          <t>Não vendido</t>
        </is>
      </c>
      <c r="D30" s="4" t="inlineStr">
        <is>
          <t>13</t>
        </is>
      </c>
      <c r="E30" s="5" t="inlineStr">
        <is>
          <t>51.500,00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=HYPERLINK("https://leilaoonline.net/lote/detalhe/148220", "113")</f>
      </c>
      <c r="B31" s="4" t="s">
        <f>=HYPERLINK("https://leilaoonline.net/lote/detalhe/148220", "veja o vídeo!! HONDA/FIT DX FLEX; 2012/2013; CINZA; ALCO./GASOL. - FUNCIONANDO")</f>
      </c>
      <c r="C31" s="4" t="inlineStr">
        <is>
          <t>Vendido</t>
        </is>
      </c>
      <c r="D31" s="4" t="inlineStr">
        <is>
          <t>31</t>
        </is>
      </c>
      <c r="E31" s="5" t="inlineStr">
        <is>
          <t>26.750,00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=HYPERLINK("https://leilaoonline.net/lote/detalhe/149093", "114")</f>
      </c>
      <c r="B32" s="4" t="s">
        <f>=HYPERLINK("https://leilaoonline.net/lote/detalhe/149093", "I/KIA PICANTO EX3 1.0L; 2009/2010; CINZA; GASOLINA - FUNCIONANDO - IPVA 2022 OK")</f>
      </c>
      <c r="C32" s="4" t="inlineStr">
        <is>
          <t>Não vendido</t>
        </is>
      </c>
      <c r="D32" s="4" t="inlineStr">
        <is>
          <t>30</t>
        </is>
      </c>
      <c r="E32" s="5" t="inlineStr">
        <is>
          <t>17.500,00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=HYPERLINK("https://leilaoonline.net/lote/detalhe/148619", "115")</f>
      </c>
      <c r="B33" s="4" t="s">
        <f>=HYPERLINK("https://leilaoonline.net/lote/detalhe/148619", "veja o vídeo!! FIAT/IDEA ATTRACTIVE 1.4; 2011/2012; PRATA; ALCO./GASOL. - FUNCIONANDO - IPVA 2022 OK")</f>
      </c>
      <c r="C33" s="4" t="inlineStr">
        <is>
          <t>Não vendido</t>
        </is>
      </c>
      <c r="D33" s="4" t="inlineStr">
        <is>
          <t>21</t>
        </is>
      </c>
      <c r="E33" s="5" t="inlineStr">
        <is>
          <t>18.750,00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=HYPERLINK("https://leilaoonline.net/lote/detalhe/148222", "116")</f>
      </c>
      <c r="B34" s="4" t="s">
        <f>=HYPERLINK("https://leilaoonline.net/lote/detalhe/148222", "veja o vídeo!! FIAT/UNO WAY 1.0; 2010/2011; PRATA; ALCO./GASOL. - FUNCIONANDO")</f>
      </c>
      <c r="C34" s="4" t="inlineStr">
        <is>
          <t>Não vendido</t>
        </is>
      </c>
      <c r="D34" s="4" t="inlineStr">
        <is>
          <t>33</t>
        </is>
      </c>
      <c r="E34" s="5" t="inlineStr">
        <is>
          <t>19.750,00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=HYPERLINK("https://leilaoonline.net/lote/detalhe/148225", "117")</f>
      </c>
      <c r="B35" s="4" t="s">
        <f>=HYPERLINK("https://leilaoonline.net/lote/detalhe/148225", "veja o vídeo!! I/MMC ASX 2.0; 2012/2012; CINZA; GASOLINA - FUNCIONANDO")</f>
      </c>
      <c r="C35" s="4" t="inlineStr">
        <is>
          <t>Não vendido</t>
        </is>
      </c>
      <c r="D35" s="4" t="inlineStr">
        <is>
          <t>10</t>
        </is>
      </c>
      <c r="E35" s="5" t="inlineStr">
        <is>
          <t>26.000,00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=HYPERLINK("https://leilaoonline.net/lote/detalhe/148219", "118")</f>
      </c>
      <c r="B36" s="4" t="s">
        <f>=HYPERLINK("https://leilaoonline.net/lote/detalhe/148219", "RENAULT/LOGAN EXPR 16 M; 2016/2017; PRATA; ALCO./GASOL. - FUNCIONANDO")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11.000,00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=HYPERLINK("https://leilaoonline.net/lote/detalhe/148221", "119")</f>
      </c>
      <c r="B37" s="4" t="s">
        <f>=HYPERLINK("https://leilaoonline.net/lote/detalhe/148221", "veja o vídeo!! NISSAN/MARCH 16SL; 2014/2015; CINZA; ALCO./GASOL. - FUNCIONANDO")</f>
      </c>
      <c r="C37" s="4" t="inlineStr">
        <is>
          <t>Não vendido</t>
        </is>
      </c>
      <c r="D37" s="4" t="inlineStr">
        <is>
          <t>25</t>
        </is>
      </c>
      <c r="E37" s="5" t="inlineStr">
        <is>
          <t>28.500,00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=HYPERLINK("https://leilaoonline.net/lote/detalhe/148218", "121")</f>
      </c>
      <c r="B38" s="4" t="s">
        <f>=HYPERLINK("https://leilaoonline.net/lote/detalhe/148218", "I/HYUNDAI I30 2.0; 2011/2012; PRETA; GASOLINA - FUNCIONANDO")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16.000,00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=HYPERLINK("https://leilaoonline.net/lote/detalhe/148226", "123")</f>
      </c>
      <c r="B39" s="4" t="s">
        <f>=HYPERLINK("https://leilaoonline.net/lote/detalhe/148226", "veja o vídeo!! VW/FOX 1.0 GII; 2012/2013; PRETA; ALCO./GASOL. - FUNCIONANDO - IPVA 2022 OK ")</f>
      </c>
      <c r="C39" s="4" t="inlineStr">
        <is>
          <t>Não vendido</t>
        </is>
      </c>
      <c r="D39" s="4" t="inlineStr">
        <is>
          <t>14</t>
        </is>
      </c>
      <c r="E39" s="5" t="inlineStr">
        <is>
          <t>17.500,00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=HYPERLINK("https://leilaoonline.net/lote/detalhe/148227", "125")</f>
      </c>
      <c r="B40" s="4" t="s">
        <f>=HYPERLINK("https://leilaoonline.net/lote/detalhe/148227", "PEUGEOT/2008 ALLURE PK; 2021/2022; PRETA; ALCO./GASOL. - FUNCIONANDO - IPVA 2022 OK ")</f>
      </c>
      <c r="C40" s="4" t="inlineStr">
        <is>
          <t>Vendido</t>
        </is>
      </c>
      <c r="D40" s="4" t="inlineStr">
        <is>
          <t>50</t>
        </is>
      </c>
      <c r="E40" s="5" t="inlineStr">
        <is>
          <t>50.000,00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=HYPERLINK("https://leilaoonline.net/lote/detalhe/148235", "126")</f>
      </c>
      <c r="B41" s="4" t="s">
        <f>=HYPERLINK("https://leilaoonline.net/lote/detalhe/148235", "veja o vídeo!! I/FIAT SIENA EL 1.4 FLEX; 2014/2015; PRETA; ALCO./GASOL. - FUNCIONANDO")</f>
      </c>
      <c r="C41" s="4" t="inlineStr">
        <is>
          <t>Não vendido</t>
        </is>
      </c>
      <c r="D41" s="4" t="inlineStr">
        <is>
          <t>14</t>
        </is>
      </c>
      <c r="E41" s="5" t="inlineStr">
        <is>
          <t>19.500,00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=HYPERLINK("https://leilaoonline.net/lote/detalhe/148229", "127")</f>
      </c>
      <c r="B42" s="4" t="s">
        <f>=HYPERLINK("https://leilaoonline.net/lote/detalhe/148229", "RENAULT/SCENIC EXP 1616V; 2005/2006; PRETA; ALCO./GASOL. - FUNCIONANDO ")</f>
      </c>
      <c r="C42" s="4" t="inlineStr">
        <is>
          <t>Não vendido</t>
        </is>
      </c>
      <c r="D42" s="4" t="inlineStr">
        <is>
          <t>24</t>
        </is>
      </c>
      <c r="E42" s="5" t="inlineStr">
        <is>
          <t>10.750,00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=HYPERLINK("https://leilaoonline.net/lote/detalhe/148230", "128")</f>
      </c>
      <c r="B43" s="4" t="s">
        <f>=HYPERLINK("https://leilaoonline.net/lote/detalhe/148230", "veja o vídeo!! FIAT/UNO VIVACE 1.0; 2010/2011; AMARELA; ALCO./GASOL. - FUNCIONANDO")</f>
      </c>
      <c r="C43" s="4" t="inlineStr">
        <is>
          <t>Não vendido</t>
        </is>
      </c>
      <c r="D43" s="4" t="inlineStr">
        <is>
          <t>17</t>
        </is>
      </c>
      <c r="E43" s="5" t="inlineStr">
        <is>
          <t>11.000,00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=HYPERLINK("https://leilaoonline.net/lote/detalhe/148236", "129")</f>
      </c>
      <c r="B44" s="4" t="s">
        <f>=HYPERLINK("https://leilaoonline.net/lote/detalhe/148236", "veja o vídeo!! I/CITROEN C5 20 EXCL BVA; 2006/2006; PRATA; GASOLINA - FUNCIONANDO - IPVA 2022 OK ")</f>
      </c>
      <c r="C44" s="4" t="inlineStr">
        <is>
          <t>Não vendido</t>
        </is>
      </c>
      <c r="D44" s="4" t="inlineStr">
        <is>
          <t>6</t>
        </is>
      </c>
      <c r="E44" s="5" t="inlineStr">
        <is>
          <t>4.000,00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=HYPERLINK("https://leilaoonline.net/lote/detalhe/148231", "134")</f>
      </c>
      <c r="B45" s="4" t="s">
        <f>=HYPERLINK("https://leilaoonline.net/lote/detalhe/148231", "CHEVROLET/ONIX 1.4AT LTZ; 2017/2017; PRATA; ALCO./GASOL. - FUNCIONANDO")</f>
      </c>
      <c r="C45" s="4" t="inlineStr">
        <is>
          <t>Não vendido</t>
        </is>
      </c>
      <c r="D45" s="4" t="inlineStr">
        <is>
          <t>35</t>
        </is>
      </c>
      <c r="E45" s="5" t="inlineStr">
        <is>
          <t>42.000,00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=HYPERLINK("https://leilaoonline.net/lote/detalhe/148232", "137")</f>
      </c>
      <c r="B46" s="4" t="s">
        <f>=HYPERLINK("https://leilaoonline.net/lote/detalhe/148232", "CITROEN/PICASSO II16GLXF; 2011/2012; PRETA; ALCO./GASOL. - FUNCIONANDO")</f>
      </c>
      <c r="C46" s="4" t="inlineStr">
        <is>
          <t>Não vendido</t>
        </is>
      </c>
      <c r="D46" s="4" t="inlineStr">
        <is>
          <t>4</t>
        </is>
      </c>
      <c r="E46" s="5" t="inlineStr">
        <is>
          <t>6.500,00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=HYPERLINK("https://leilaoonline.net/lote/detalhe/148233", "139")</f>
      </c>
      <c r="B47" s="4" t="s">
        <f>=HYPERLINK("https://leilaoonline.net/lote/detalhe/148233", "GM/CORSA HATCH MAXX; 2008/2009; BRANCA; ALCO./GASOL. - FUNCIONANDO")</f>
      </c>
      <c r="C47" s="4" t="inlineStr">
        <is>
          <t>Não vendido</t>
        </is>
      </c>
      <c r="D47" s="4" t="inlineStr">
        <is>
          <t>19</t>
        </is>
      </c>
      <c r="E47" s="5" t="inlineStr">
        <is>
          <t>14.000,00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=HYPERLINK("https://leilaoonline.net/lote/detalhe/148234", "141")</f>
      </c>
      <c r="B48" s="4" t="s">
        <f>=HYPERLINK("https://leilaoonline.net/lote/detalhe/148234", "CITROEN/PICASSO II16GLXF; 2008/2009; PRATA; ALCO./GASOL. - FUNCIONANDO")</f>
      </c>
      <c r="C48" s="4" t="inlineStr">
        <is>
          <t>Não vendido</t>
        </is>
      </c>
      <c r="D48" s="4" t="inlineStr">
        <is>
          <t>23</t>
        </is>
      </c>
      <c r="E48" s="5" t="inlineStr">
        <is>
          <t>11.250,00</t>
        </is>
      </c>
      <c r="F4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2026-09-24T04:35:48.00Z</dcterms:created>
  <dc:creator>Tellks Tecnologia</dc:creator>
  <cp:revision>0</cp:revision>
</cp:coreProperties>
</file>