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Mini Cooper • Amarok • WR-V • Outlander • Hb20s • Fit • Prisma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14/09/2022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=HYPERLINK("https://leilaoonline.net/lote/detalhe/143219", "096")</f>
      </c>
      <c r="B11" s="4" t="s">
        <f>=HYPERLINK("https://leilaoonline.net/lote/detalhe/143219", "veja o vídeo!! HONDA/WR-V EX CVT; 2020/2020; BRANCA; ALCO./GASOL. - FUNCIONANDO")</f>
      </c>
      <c r="C11" s="4" t="inlineStr">
        <is>
          <t>Não vendido</t>
        </is>
      </c>
      <c r="D11" s="4" t="inlineStr">
        <is>
          <t>95</t>
        </is>
      </c>
      <c r="E11" s="5" t="inlineStr">
        <is>
          <t>61.250,00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=HYPERLINK("https://leilaoonline.net/lote/detalhe/143826", "098")</f>
      </c>
      <c r="B12" s="4" t="s">
        <f>=HYPERLINK("https://leilaoonline.net/lote/detalhe/143826", "I/VW PASSAT HL TSI AA; 2018/2018; PRATA; GASOLINA - FUNCIONANDO - IPVA 2022 OK")</f>
      </c>
      <c r="C12" s="4" t="inlineStr">
        <is>
          <t>Não vendido</t>
        </is>
      </c>
      <c r="D12" s="4" t="inlineStr">
        <is>
          <t>37</t>
        </is>
      </c>
      <c r="E12" s="5" t="inlineStr">
        <is>
          <t>99.000,00</t>
        </is>
      </c>
      <c r="F12" s="4" t="inlineStr">
        <is>
          <t>1500.00</t>
        </is>
      </c>
    </row>
    <row collapsed="false" customFormat="false" customHeight="false" hidden="false" ht="12.1" outlineLevel="0" r="13">
      <c r="A13" s="5" t="s">
        <f>=HYPERLINK("https://leilaoonline.net/lote/detalhe/143782", "099")</f>
      </c>
      <c r="B13" s="4" t="s">
        <f>=HYPERLINK("https://leilaoonline.net/lote/detalhe/143782", "veja o vídeo!! CHEVROLET/S10 HC DD4A; 2018/2019; VERMELHA; DIESEL - FUNCIONANDO - IPVA 2022 OK")</f>
      </c>
      <c r="C13" s="4" t="inlineStr">
        <is>
          <t>Não vendido</t>
        </is>
      </c>
      <c r="D13" s="4" t="inlineStr">
        <is>
          <t>51</t>
        </is>
      </c>
      <c r="E13" s="5" t="inlineStr">
        <is>
          <t>92.250,00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=HYPERLINK("https://leilaoonline.net/lote/detalhe/143218", "100")</f>
      </c>
      <c r="B14" s="4" t="s">
        <f>=HYPERLINK("https://leilaoonline.net/lote/detalhe/143218", "veja o vídeo!! HONDA/FIT PERSONAL; 2020/2020; CINZA; ALCO./GASOL. - FUNCIONANDO - APROX. 14.800KM")</f>
      </c>
      <c r="C14" s="4" t="inlineStr">
        <is>
          <t>Vendido</t>
        </is>
      </c>
      <c r="D14" s="4" t="inlineStr">
        <is>
          <t>28</t>
        </is>
      </c>
      <c r="E14" s="5" t="inlineStr">
        <is>
          <t>54.400,00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=HYPERLINK("https://leilaoonline.net/lote/detalhe/143214", "101")</f>
      </c>
      <c r="B15" s="4" t="s">
        <f>=HYPERLINK("https://leilaoonline.net/lote/detalhe/143214", "veja o vídeo!! I/VW AMAROK CD 4X4 HIGH; 2012/2012; PRETA; DIESEL - FUNCIONANDO")</f>
      </c>
      <c r="C15" s="4" t="inlineStr">
        <is>
          <t>Não vendido</t>
        </is>
      </c>
      <c r="D15" s="4" t="inlineStr">
        <is>
          <t>52</t>
        </is>
      </c>
      <c r="E15" s="5" t="inlineStr">
        <is>
          <t>58.000,00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=HYPERLINK("https://leilaoonline.net/lote/detalhe/143216", "102")</f>
      </c>
      <c r="B16" s="4" t="s">
        <f>=HYPERLINK("https://leilaoonline.net/lote/detalhe/143216", "veja o vídeo!! HONDA/WR-V EX CVT; 2017/2018; PRATA; ALCO./GASOL. - FUNCIONANDO - IPVA 2022 OK - FIPE: 85.928,00")</f>
      </c>
      <c r="C16" s="4" t="inlineStr">
        <is>
          <t>Vendido</t>
        </is>
      </c>
      <c r="D16" s="4" t="inlineStr">
        <is>
          <t>29</t>
        </is>
      </c>
      <c r="E16" s="5" t="inlineStr">
        <is>
          <t>55.500,00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=HYPERLINK("https://leilaoonline.net/lote/detalhe/143232", "103")</f>
      </c>
      <c r="B17" s="4" t="s">
        <f>=HYPERLINK("https://leilaoonline.net/lote/detalhe/143232", "veja o vídeo!! I/MMC OUTLANDER 2.0; 2015/2016; CINZA; GASOLINA - FUNCIONANDO")</f>
      </c>
      <c r="C17" s="4" t="inlineStr">
        <is>
          <t>Não vendido</t>
        </is>
      </c>
      <c r="D17" s="4" t="inlineStr">
        <is>
          <t>43</t>
        </is>
      </c>
      <c r="E17" s="5" t="inlineStr">
        <is>
          <t>56.250,00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=HYPERLINK("https://leilaoonline.net/lote/detalhe/143213", "104")</f>
      </c>
      <c r="B18" s="4" t="s">
        <f>=HYPERLINK("https://leilaoonline.net/lote/detalhe/143213", "veja o vídeo!! HONDA/HR-V EXL; 2016/2016; PRATA; ALCO./GASOL. - FUNCIONANDO")</f>
      </c>
      <c r="C18" s="4" t="inlineStr">
        <is>
          <t>Não vendido</t>
        </is>
      </c>
      <c r="D18" s="4" t="inlineStr">
        <is>
          <t>36</t>
        </is>
      </c>
      <c r="E18" s="5" t="inlineStr">
        <is>
          <t>73.750,00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=HYPERLINK("https://leilaoonline.net/lote/detalhe/143217", "105")</f>
      </c>
      <c r="B19" s="4" t="s">
        <f>=HYPERLINK("https://leilaoonline.net/lote/detalhe/143217", "veja o vídeo!! I/MINI COOPER S; 2009/2010; VERMELHA; GASOLINA - FUNCIONANDO")</f>
      </c>
      <c r="C19" s="4" t="inlineStr">
        <is>
          <t>Não vendido</t>
        </is>
      </c>
      <c r="D19" s="4" t="inlineStr">
        <is>
          <t>43</t>
        </is>
      </c>
      <c r="E19" s="5" t="inlineStr">
        <is>
          <t>37.150,00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=HYPERLINK("https://leilaoonline.net/lote/detalhe/143512", "106")</f>
      </c>
      <c r="B20" s="4" t="s">
        <f>=HYPERLINK("https://leilaoonline.net/lote/detalhe/143512", "veja o vídeo!! JEEP/COMPASS LONGITUDE D; 2020/2021; PRETA; DIESEL - FUNCIONANDO - IPVA 2022 OK")</f>
      </c>
      <c r="C20" s="4" t="inlineStr">
        <is>
          <t>Vendido</t>
        </is>
      </c>
      <c r="D20" s="4" t="inlineStr">
        <is>
          <t>42</t>
        </is>
      </c>
      <c r="E20" s="5" t="inlineStr">
        <is>
          <t>115.000,00</t>
        </is>
      </c>
      <c r="F20" s="4" t="inlineStr">
        <is>
          <t>1500.00</t>
        </is>
      </c>
    </row>
    <row collapsed="false" customFormat="false" customHeight="false" hidden="false" ht="12.1" outlineLevel="0" r="21">
      <c r="A21" s="5" t="s">
        <f>=HYPERLINK("https://leilaoonline.net/lote/detalhe/143215", "107")</f>
      </c>
      <c r="B21" s="4" t="s">
        <f>=HYPERLINK("https://leilaoonline.net/lote/detalhe/143215", "veja o vídeo!! HYUNDAI/HB20S 1.6A PREM; 2015/2015; BRANCA; ALCO./GASOL. - FUNCIONANDO")</f>
      </c>
      <c r="C21" s="4" t="inlineStr">
        <is>
          <t>Vendido</t>
        </is>
      </c>
      <c r="D21" s="4" t="inlineStr">
        <is>
          <t>68</t>
        </is>
      </c>
      <c r="E21" s="5" t="inlineStr">
        <is>
          <t>36.350,00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=HYPERLINK("https://leilaoonline.net/lote/detalhe/143607", "108")</f>
      </c>
      <c r="B22" s="4" t="s">
        <f>=HYPERLINK("https://leilaoonline.net/lote/detalhe/143607", "veja o vídeo!! HYUNDAI/TUCSON GLSB; 2014/2015; PRATA; ALCO./GASOL. - FUNCIONANDO - FIPE R$ 56.957,00")</f>
      </c>
      <c r="C22" s="4" t="inlineStr">
        <is>
          <t>Não vendido</t>
        </is>
      </c>
      <c r="D22" s="4" t="inlineStr">
        <is>
          <t>26</t>
        </is>
      </c>
      <c r="E22" s="5" t="inlineStr">
        <is>
          <t>38.500,00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=HYPERLINK("https://leilaoonline.net/lote/detalhe/143624", "109")</f>
      </c>
      <c r="B23" s="4" t="s">
        <f>=HYPERLINK("https://leilaoonline.net/lote/detalhe/143624", "veja o vídeo!! CHEV/PRISMA 1.4AT LTZ; 2016/2017; VERMELHA; ALCO./GASOL. - FUNC. - IPVA 2022 OK - APROX. 17.788KM - FIPE: 65.097,00")</f>
      </c>
      <c r="C23" s="4" t="inlineStr">
        <is>
          <t>Vendido</t>
        </is>
      </c>
      <c r="D23" s="4" t="inlineStr">
        <is>
          <t>78</t>
        </is>
      </c>
      <c r="E23" s="5" t="inlineStr">
        <is>
          <t>41.500,00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=HYPERLINK("https://leilaoonline.net/lote/detalhe/143231", "110")</f>
      </c>
      <c r="B24" s="4" t="s">
        <f>=HYPERLINK("https://leilaoonline.net/lote/detalhe/143231", "NISSAN/MARCH 16SV; 2018/2018; BRANCA; ALCO./GASOL. - FUNCIONANDO - IPVA 2022 OK")</f>
      </c>
      <c r="C24" s="4" t="inlineStr">
        <is>
          <t>Não vendido</t>
        </is>
      </c>
      <c r="D24" s="4" t="inlineStr">
        <is>
          <t>39</t>
        </is>
      </c>
      <c r="E24" s="5" t="inlineStr">
        <is>
          <t>36.500,00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=HYPERLINK("https://leilaoonline.net/lote/detalhe/143220", "111")</f>
      </c>
      <c r="B25" s="4" t="s">
        <f>=HYPERLINK("https://leilaoonline.net/lote/detalhe/143220", "veja o vídeo!! TOYOTA/ETIOS HB X; 2016/2016; CINZA; ALCO./GASOL. - FUNCIONANDO")</f>
      </c>
      <c r="C25" s="4" t="inlineStr">
        <is>
          <t>Vendido</t>
        </is>
      </c>
      <c r="D25" s="4" t="inlineStr">
        <is>
          <t>31</t>
        </is>
      </c>
      <c r="E25" s="5" t="inlineStr">
        <is>
          <t>31.500,00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=HYPERLINK("https://leilaoonline.net/lote/detalhe/143221", "112")</f>
      </c>
      <c r="B26" s="4" t="s">
        <f>=HYPERLINK("https://leilaoonline.net/lote/detalhe/143221", "veja o vídeo!! LR/EVOQUE P240 SE; 2018/2018; PRETA; GASOLINA - FUNCIONANDO")</f>
      </c>
      <c r="C26" s="4" t="inlineStr">
        <is>
          <t>Não vendido</t>
        </is>
      </c>
      <c r="D26" s="4" t="inlineStr">
        <is>
          <t>64</t>
        </is>
      </c>
      <c r="E26" s="5" t="inlineStr">
        <is>
          <t>153.000,00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=HYPERLINK("https://leilaoonline.net/lote/detalhe/143222", "113")</f>
      </c>
      <c r="B27" s="4" t="s">
        <f>=HYPERLINK("https://leilaoonline.net/lote/detalhe/143222", "veja o vídeo!! CHEV/PRISMA 1.0MT LT; 2013/2013; CINZA; ALCO./GASOL. - FUNCIONANDO")</f>
      </c>
      <c r="C27" s="4" t="inlineStr">
        <is>
          <t>Não vendido</t>
        </is>
      </c>
      <c r="D27" s="4" t="inlineStr">
        <is>
          <t>11</t>
        </is>
      </c>
      <c r="E27" s="5" t="inlineStr">
        <is>
          <t>22.500,00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=HYPERLINK("https://leilaoonline.net/lote/detalhe/143781", "114")</f>
      </c>
      <c r="B28" s="4" t="s">
        <f>=HYPERLINK("https://leilaoonline.net/lote/detalhe/143781", "veja o vídeo!! PEUGEOT/208 GRIFFE EAT6; 2018/2019; BRANCA; ALCO./GASOL. - FUNCIONANDO - IPVA 2022 OK")</f>
      </c>
      <c r="C28" s="4" t="inlineStr">
        <is>
          <t>Não vendido</t>
        </is>
      </c>
      <c r="D28" s="4" t="inlineStr">
        <is>
          <t>33</t>
        </is>
      </c>
      <c r="E28" s="5" t="inlineStr">
        <is>
          <t>51.500,00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=HYPERLINK("https://leilaoonline.net/lote/detalhe/143230", "115")</f>
      </c>
      <c r="B29" s="4" t="s">
        <f>=HYPERLINK("https://leilaoonline.net/lote/detalhe/143230", "HONDA/CITY LX FLEX; 2013/2013; PRETA; ALCO./GASOL. - FUNCIONANDO")</f>
      </c>
      <c r="C29" s="4" t="inlineStr">
        <is>
          <t>Não vendido</t>
        </is>
      </c>
      <c r="D29" s="4" t="inlineStr">
        <is>
          <t>24</t>
        </is>
      </c>
      <c r="E29" s="5" t="inlineStr">
        <is>
          <t>30.250,00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=HYPERLINK("https://leilaoonline.net/lote/detalhe/143599", "116")</f>
      </c>
      <c r="B30" s="4" t="s">
        <f>=HYPERLINK("https://leilaoonline.net/lote/detalhe/143599", "veja o vídeo!! I/MMC OUTLANDER 2.2 D; 2015/2016; BRANCA; DIESEL - FUNC. - IPVA 2022 OK - FIPE: R$ 153.230,00")</f>
      </c>
      <c r="C30" s="4" t="inlineStr">
        <is>
          <t>Não vendido</t>
        </is>
      </c>
      <c r="D30" s="4" t="inlineStr">
        <is>
          <t>55</t>
        </is>
      </c>
      <c r="E30" s="5" t="inlineStr">
        <is>
          <t>97.500,00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=HYPERLINK("https://leilaoonline.net/lote/detalhe/143227", "118")</f>
      </c>
      <c r="B31" s="4" t="s">
        <f>=HYPERLINK("https://leilaoonline.net/lote/detalhe/143227", "veja o vídeo!! CHEVROLET/ONIX 1.4AT ACT; 2018/2019; PRETA; ALCO./GASOL. - FUNCIONANDO")</f>
      </c>
      <c r="C31" s="4" t="inlineStr">
        <is>
          <t>Vendido</t>
        </is>
      </c>
      <c r="D31" s="4" t="inlineStr">
        <is>
          <t>87</t>
        </is>
      </c>
      <c r="E31" s="5" t="inlineStr">
        <is>
          <t>50.000,00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=HYPERLINK("https://leilaoonline.net/lote/detalhe/143224", "119")</f>
      </c>
      <c r="B32" s="4" t="s">
        <f>=HYPERLINK("https://leilaoonline.net/lote/detalhe/143224", "HONDA/FIT EXL CVT; 2014/2015; VERMELHA; ALCO./GASOL. - FUNCIONANDO - IPVA 2022 OK")</f>
      </c>
      <c r="C32" s="4" t="inlineStr">
        <is>
          <t>Não vendido</t>
        </is>
      </c>
      <c r="D32" s="4" t="inlineStr">
        <is>
          <t>28</t>
        </is>
      </c>
      <c r="E32" s="5" t="inlineStr">
        <is>
          <t>40.000,00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=HYPERLINK("https://leilaoonline.net/lote/detalhe/143228", "120")</f>
      </c>
      <c r="B33" s="4" t="s">
        <f>=HYPERLINK("https://leilaoonline.net/lote/detalhe/143228", "veja o vídeo!! HONDA/CIVIC LXS; 2013/2014; PRATA; ALCO./GASOL. - FUNCIONANDO - IPVA 2022 PAGO")</f>
      </c>
      <c r="C33" s="4" t="inlineStr">
        <is>
          <t>Não vendido</t>
        </is>
      </c>
      <c r="D33" s="4" t="inlineStr">
        <is>
          <t>64</t>
        </is>
      </c>
      <c r="E33" s="5" t="inlineStr">
        <is>
          <t>38.000,00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=HYPERLINK("https://leilaoonline.net/lote/detalhe/143225", "121")</f>
      </c>
      <c r="B34" s="4" t="s">
        <f>=HYPERLINK("https://leilaoonline.net/lote/detalhe/143225", "veja o vídeo!! CHEVROLET/CRUZE LT NB; 2013/2013; PRATA; ALCO./GASOL. - FUNCIONANDO")</f>
      </c>
      <c r="C34" s="4" t="inlineStr">
        <is>
          <t>Não vendido</t>
        </is>
      </c>
      <c r="D34" s="4" t="inlineStr">
        <is>
          <t>38</t>
        </is>
      </c>
      <c r="E34" s="5" t="inlineStr">
        <is>
          <t>40.000,00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=HYPERLINK("https://leilaoonline.net/lote/detalhe/143229", "123")</f>
      </c>
      <c r="B35" s="4" t="s">
        <f>=HYPERLINK("https://leilaoonline.net/lote/detalhe/143229", "I/HYUNDAI SONATA GLS; 2011/2012; PRATA; GASOLINA - FUNCIONANDO")</f>
      </c>
      <c r="C35" s="4" t="inlineStr">
        <is>
          <t>Não vendido</t>
        </is>
      </c>
      <c r="D35" s="4" t="inlineStr">
        <is>
          <t>33</t>
        </is>
      </c>
      <c r="E35" s="5" t="inlineStr">
        <is>
          <t>31.500,00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=HYPERLINK("https://leilaoonline.net/lote/detalhe/143608", "124")</f>
      </c>
      <c r="B36" s="4" t="s">
        <f>=HYPERLINK("https://leilaoonline.net/lote/detalhe/143608", "veja o vídeo!! VW/SAVEIRO 1.6 SUPERSURF; 2003/2004; PRETA; ALCO./GASOL. - FUNCIONANDO")</f>
      </c>
      <c r="C36" s="4" t="inlineStr">
        <is>
          <t>Não vendido</t>
        </is>
      </c>
      <c r="D36" s="4" t="inlineStr">
        <is>
          <t>16</t>
        </is>
      </c>
      <c r="E36" s="5" t="inlineStr">
        <is>
          <t>21.750,00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=HYPERLINK("https://leilaoonline.net/lote/detalhe/143226", "125")</f>
      </c>
      <c r="B37" s="4" t="s">
        <f>=HYPERLINK("https://leilaoonline.net/lote/detalhe/143226", "VW/SPACEFOX 1.6 GII; 2013/2014; BRANCA; ALCO./GASOL. - FUNCIONANDO")</f>
      </c>
      <c r="C37" s="4" t="inlineStr">
        <is>
          <t>Não vendido</t>
        </is>
      </c>
      <c r="D37" s="4" t="inlineStr">
        <is>
          <t>6</t>
        </is>
      </c>
      <c r="E37" s="5" t="inlineStr">
        <is>
          <t>20.250,00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=HYPERLINK("https://leilaoonline.net/lote/detalhe/143233", "126")</f>
      </c>
      <c r="B38" s="4" t="s">
        <f>=HYPERLINK("https://leilaoonline.net/lote/detalhe/143233", "HONDA/SH 300I; 2018/2018; MARROM; GASOLINA - FUNCIONANDO")</f>
      </c>
      <c r="C38" s="4" t="inlineStr">
        <is>
          <t>Não vendido</t>
        </is>
      </c>
      <c r="D38" s="4" t="inlineStr">
        <is>
          <t>9</t>
        </is>
      </c>
      <c r="E38" s="5" t="inlineStr">
        <is>
          <t>10.000,00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=HYPERLINK("https://leilaoonline.net/lote/detalhe/143606", "127")</f>
      </c>
      <c r="B39" s="4" t="s">
        <f>=HYPERLINK("https://leilaoonline.net/lote/detalhe/143606", "veja o vídeo!! GM/S10 COLINA S; 2006/2006; PRETA; DIESEL - FUNCIONANDO")</f>
      </c>
      <c r="C39" s="4" t="inlineStr">
        <is>
          <t>Não vendido</t>
        </is>
      </c>
      <c r="D39" s="4" t="inlineStr">
        <is>
          <t>30</t>
        </is>
      </c>
      <c r="E39" s="5" t="inlineStr">
        <is>
          <t>38.500,00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=HYPERLINK("https://leilaoonline.net/lote/detalhe/143235", "131")</f>
      </c>
      <c r="B40" s="4" t="s">
        <f>=HYPERLINK("https://leilaoonline.net/lote/detalhe/143235", "veja o vídeo!! TOYOTA/ETIOS HB XS 15; 2015/2015; CINZA; ALCO./GASOL. - FUNCIONANDO")</f>
      </c>
      <c r="C40" s="4" t="inlineStr">
        <is>
          <t>Não vendido</t>
        </is>
      </c>
      <c r="D40" s="4" t="inlineStr">
        <is>
          <t>18</t>
        </is>
      </c>
      <c r="E40" s="5" t="inlineStr">
        <is>
          <t>23.500,00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=HYPERLINK("https://leilaoonline.net/lote/detalhe/143234", "133")</f>
      </c>
      <c r="B41" s="4" t="s">
        <f>=HYPERLINK("https://leilaoonline.net/lote/detalhe/143234", "veja o vídeo!! VW/PARATI CELA 1.8; 2008/2009; BRANCA; ALCO./GASOL. - FUNCIONANDO")</f>
      </c>
      <c r="C41" s="4" t="inlineStr">
        <is>
          <t>Não vendido</t>
        </is>
      </c>
      <c r="D41" s="4" t="inlineStr">
        <is>
          <t>22</t>
        </is>
      </c>
      <c r="E41" s="5" t="inlineStr">
        <is>
          <t>8.250,00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=HYPERLINK("https://leilaoonline.net/lote/detalhe/143605", "141")</f>
      </c>
      <c r="B42" s="4" t="s">
        <f>=HYPERLINK("https://leilaoonline.net/lote/detalhe/143605", "veja o vídeo!! FIAT/DOBLO RONTAN AMB; 2007/2008; BRANCA; ALCO./GASOL. - FUNCIONANDO")</f>
      </c>
      <c r="C42" s="4" t="inlineStr">
        <is>
          <t>Não vendido</t>
        </is>
      </c>
      <c r="D42" s="4" t="inlineStr">
        <is>
          <t>22</t>
        </is>
      </c>
      <c r="E42" s="5" t="inlineStr">
        <is>
          <t>11.500,00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=HYPERLINK("https://leilaoonline.net/lote/detalhe/143236", "142")</f>
      </c>
      <c r="B43" s="4" t="s">
        <f>=HYPERLINK("https://leilaoonline.net/lote/detalhe/143236", "I/VW AMAROK CD 4X4 S; 2012/2013; BRANCA; DIESEL")</f>
      </c>
      <c r="C43" s="4" t="inlineStr">
        <is>
          <t>Não vendido</t>
        </is>
      </c>
      <c r="D43" s="4" t="inlineStr">
        <is>
          <t>47</t>
        </is>
      </c>
      <c r="E43" s="5" t="inlineStr">
        <is>
          <t>65.000,00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=HYPERLINK("https://leilaoonline.net/lote/detalhe/143237", "300")</f>
      </c>
      <c r="B44" s="4" t="s">
        <f>=HYPERLINK("https://leilaoonline.net/lote/detalhe/143237", "VW/GOL 1.0 GIV; 2011/2012; BRANCA; ALCO./GASOL. - FUNCIONANDO")</f>
      </c>
      <c r="C44" s="4" t="inlineStr">
        <is>
          <t>Não vendido</t>
        </is>
      </c>
      <c r="D44" s="4" t="inlineStr">
        <is>
          <t>21</t>
        </is>
      </c>
      <c r="E44" s="5" t="inlineStr">
        <is>
          <t>15.500,00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=HYPERLINK("https://leilaoonline.net/lote/detalhe/143238", "350")</f>
      </c>
      <c r="B45" s="4" t="s">
        <f>=HYPERLINK("https://leilaoonline.net/lote/detalhe/143238", "veja o vídeo!! JOGO DE RODAS COM PNEUS ARO 17 COM PNEUS 205/40")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600,00</t>
        </is>
      </c>
      <c r="F4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2026-09-03T04:09:11.00Z</dcterms:created>
  <dc:creator>Tellks Tecnologia</dc:creator>
  <cp:revision>0</cp:revision>
</cp:coreProperties>
</file>