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7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CAMINHÕES * MUNCK * MÁQUINAS PESADAS * EQUIPAMENTOS * MOTORES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30/09/2022 10:30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Gustavo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=HYPERLINK("https://leilaoonline.net/lote/detalhe/143616", "001")</f>
      </c>
      <c r="B11" s="4" t="s">
        <f>=HYPERLINK("https://leilaoonline.net/lote/detalhe/143616", "[vídeo] CAMINHÃO MB 2423 K  2005/2006")</f>
      </c>
      <c r="C11" s="4" t="inlineStr">
        <is>
          <t>Não vendido</t>
        </is>
      </c>
      <c r="D11" s="4" t="inlineStr">
        <is>
          <t>153</t>
        </is>
      </c>
      <c r="E11" s="5" t="inlineStr">
        <is>
          <t>128.000,00</t>
        </is>
      </c>
      <c r="F11" s="4" t="inlineStr">
        <is>
          <t>500.00</t>
        </is>
      </c>
    </row>
    <row collapsed="false" customFormat="false" customHeight="false" hidden="false" ht="12.1" outlineLevel="0" r="12">
      <c r="A12" s="5" t="s">
        <f>=HYPERLINK("https://leilaoonline.net/lote/detalhe/142239", "002")</f>
      </c>
      <c r="B12" s="4" t="s">
        <f>=HYPERLINK("https://leilaoonline.net/lote/detalhe/142239", "[vídeo] CAMINHÃO MB AXOR 1933 PLATAF.; ANO/MODELO: 2009/2009; DIESEL; KM: 39100; PL: NNT3D96 ; CH: 9BM9582079B670111: ; RENAVAM: 00166096318 ; OBS.: COM EQUIP.MUNCK RODOMAQ GHR-25000 E CONTROLE TECNNIC COMANDO NOVO E PLATAFORMA DE 6,2 M NO ESTADO.")</f>
      </c>
      <c r="C12" s="4" t="inlineStr">
        <is>
          <t>Não vendido</t>
        </is>
      </c>
      <c r="D12" s="4" t="inlineStr">
        <is>
          <t>78</t>
        </is>
      </c>
      <c r="E12" s="5" t="inlineStr">
        <is>
          <t>198.000,00</t>
        </is>
      </c>
      <c r="F12" s="4" t="inlineStr">
        <is>
          <t>1000.00</t>
        </is>
      </c>
    </row>
    <row collapsed="false" customFormat="false" customHeight="false" hidden="false" ht="12.1" outlineLevel="0" r="13">
      <c r="A13" s="5" t="s">
        <f>=HYPERLINK("https://leilaoonline.net/lote/detalhe/142240", "003")</f>
      </c>
      <c r="B13" s="4" t="s">
        <f>=HYPERLINK("https://leilaoonline.net/lote/detalhe/142240", "Caminhão MB 1113  58/59 Com munck 3.5 ton - lança - Carroceria aprox. 7m - Dir. hidráulica - turbinado - Lança hidráulica")</f>
      </c>
      <c r="C13" s="4" t="inlineStr">
        <is>
          <t>Não vendido</t>
        </is>
      </c>
      <c r="D13" s="4" t="inlineStr">
        <is>
          <t>38</t>
        </is>
      </c>
      <c r="E13" s="5" t="inlineStr">
        <is>
          <t>41.000,00</t>
        </is>
      </c>
      <c r="F13" s="4" t="inlineStr">
        <is>
          <t>500.00</t>
        </is>
      </c>
    </row>
    <row collapsed="false" customFormat="false" customHeight="false" hidden="false" ht="12.1" outlineLevel="0" r="14">
      <c r="A14" s="5" t="s">
        <f>=HYPERLINK("https://leilaoonline.net/lote/detalhe/142501", "004")</f>
      </c>
      <c r="B14" s="4" t="s">
        <f>=HYPERLINK("https://leilaoonline.net/lote/detalhe/142501", " [vídeo] MB 1214 C 1997 com Munck PKB 15500")</f>
      </c>
      <c r="C14" s="4" t="inlineStr">
        <is>
          <t>Não vendido</t>
        </is>
      </c>
      <c r="D14" s="4" t="inlineStr">
        <is>
          <t>50</t>
        </is>
      </c>
      <c r="E14" s="5" t="inlineStr">
        <is>
          <t>119.000,00</t>
        </is>
      </c>
      <c r="F14" s="4" t="inlineStr">
        <is>
          <t>1000.00</t>
        </is>
      </c>
    </row>
    <row collapsed="false" customFormat="false" customHeight="false" hidden="false" ht="12.1" outlineLevel="0" r="15">
      <c r="A15" s="5" t="s">
        <f>=HYPERLINK("https://leilaoonline.net/lote/detalhe/145696", "005")</f>
      </c>
      <c r="B15" s="4" t="s">
        <f>=HYPERLINK("https://leilaoonline.net/lote/detalhe/145696", "[vídeo] VW 14.210 1989 ")</f>
      </c>
      <c r="C15" s="4" t="inlineStr">
        <is>
          <t>Não vendido</t>
        </is>
      </c>
      <c r="D15" s="4" t="inlineStr">
        <is>
          <t>1</t>
        </is>
      </c>
      <c r="E15" s="5" t="inlineStr">
        <is>
          <t>30.000,00</t>
        </is>
      </c>
      <c r="F15" s="4" t="inlineStr">
        <is>
          <t>500.00</t>
        </is>
      </c>
    </row>
    <row collapsed="false" customFormat="false" customHeight="false" hidden="false" ht="12.1" outlineLevel="0" r="16">
      <c r="A16" s="5" t="s">
        <f>=HYPERLINK("https://leilaoonline.net/lote/detalhe/142264", "008")</f>
      </c>
      <c r="B16" s="4" t="s">
        <f>=HYPERLINK("https://leilaoonline.net/lote/detalhe/142264", "Carreta tanque Random 1982 ")</f>
      </c>
      <c r="C16" s="4" t="inlineStr">
        <is>
          <t>Não vendido</t>
        </is>
      </c>
      <c r="D16" s="4" t="inlineStr">
        <is>
          <t>1</t>
        </is>
      </c>
      <c r="E16" s="5" t="inlineStr">
        <is>
          <t>10.000,00</t>
        </is>
      </c>
      <c r="F16" s="4" t="inlineStr">
        <is>
          <t>500.00</t>
        </is>
      </c>
    </row>
    <row collapsed="false" customFormat="false" customHeight="false" hidden="false" ht="12.1" outlineLevel="0" r="17">
      <c r="A17" s="5" t="s">
        <f>=HYPERLINK("https://leilaoonline.net/lote/detalhe/142265", "009")</f>
      </c>
      <c r="B17" s="4" t="s">
        <f>=HYPERLINK("https://leilaoonline.net/lote/detalhe/142265", "Carreta tanque Rodoviaria 1980 ")</f>
      </c>
      <c r="C17" s="4" t="inlineStr">
        <is>
          <t>Não vendido</t>
        </is>
      </c>
      <c r="D17" s="4" t="inlineStr">
        <is>
          <t>1</t>
        </is>
      </c>
      <c r="E17" s="5" t="inlineStr">
        <is>
          <t>10.000,00</t>
        </is>
      </c>
      <c r="F17" s="4" t="inlineStr">
        <is>
          <t>500.00</t>
        </is>
      </c>
    </row>
    <row collapsed="false" customFormat="false" customHeight="false" hidden="false" ht="12.1" outlineLevel="0" r="18">
      <c r="A18" s="5" t="s">
        <f>=HYPERLINK("https://leilaoonline.net/lote/detalhe/142243", "011")</f>
      </c>
      <c r="B18" s="4" t="s">
        <f>=HYPERLINK("https://leilaoonline.net/lote/detalhe/142243", " Prensa de lixo - Roll-on - Somente equipamento prensa")</f>
      </c>
      <c r="C18" s="4" t="inlineStr">
        <is>
          <t>Não vendido</t>
        </is>
      </c>
      <c r="D18" s="4" t="inlineStr">
        <is>
          <t>1</t>
        </is>
      </c>
      <c r="E18" s="5" t="inlineStr">
        <is>
          <t>15.000,00</t>
        </is>
      </c>
      <c r="F18" s="4" t="inlineStr">
        <is>
          <t>1000.00</t>
        </is>
      </c>
    </row>
    <row collapsed="false" customFormat="false" customHeight="false" hidden="false" ht="12.1" outlineLevel="0" r="19">
      <c r="A19" s="5" t="s">
        <f>=HYPERLINK("https://leilaoonline.net/lote/detalhe/142241", "016")</f>
      </c>
      <c r="B19" s="4" t="s">
        <f>=HYPERLINK("https://leilaoonline.net/lote/detalhe/142241", "[ Vídeo ] Empilhadeira Clark 2006 ")</f>
      </c>
      <c r="C19" s="4" t="inlineStr">
        <is>
          <t>Não vendido</t>
        </is>
      </c>
      <c r="D19" s="4" t="inlineStr">
        <is>
          <t>2</t>
        </is>
      </c>
      <c r="E19" s="5" t="inlineStr">
        <is>
          <t>55.500,00</t>
        </is>
      </c>
      <c r="F19" s="4" t="inlineStr">
        <is>
          <t>500.00</t>
        </is>
      </c>
    </row>
    <row collapsed="false" customFormat="false" customHeight="false" hidden="false" ht="12.1" outlineLevel="0" r="20">
      <c r="A20" s="5" t="s">
        <f>=HYPERLINK("https://leilaoonline.net/lote/detalhe/145759", "017")</f>
      </c>
      <c r="B20" s="4" t="s">
        <f>=HYPERLINK("https://leilaoonline.net/lote/detalhe/145759", "Renault Sandero manual 1.0 16v 2014")</f>
      </c>
      <c r="C20" s="4" t="inlineStr">
        <is>
          <t>Não vendido</t>
        </is>
      </c>
      <c r="D20" s="4" t="inlineStr">
        <is>
          <t>5</t>
        </is>
      </c>
      <c r="E20" s="5" t="inlineStr">
        <is>
          <t>17.000,00</t>
        </is>
      </c>
      <c r="F20" s="4" t="inlineStr">
        <is>
          <t>500.00</t>
        </is>
      </c>
    </row>
    <row collapsed="false" customFormat="false" customHeight="false" hidden="false" ht="12.1" outlineLevel="0" r="21">
      <c r="A21" s="5" t="s">
        <f>=HYPERLINK("https://leilaoonline.net/lote/detalhe/142242", "018")</f>
      </c>
      <c r="B21" s="4" t="s">
        <f>=HYPERLINK("https://leilaoonline.net/lote/detalhe/142242", "[ Vídeo ] Empilhadeira Hyster -  Modelo XL80Ano 99 Diesel motor Maximum - Cap 4 ton.")</f>
      </c>
      <c r="C21" s="4" t="inlineStr">
        <is>
          <t>Não vendido</t>
        </is>
      </c>
      <c r="D21" s="4" t="inlineStr">
        <is>
          <t>3</t>
        </is>
      </c>
      <c r="E21" s="5" t="inlineStr">
        <is>
          <t>36.000,00</t>
        </is>
      </c>
      <c r="F21" s="4" t="inlineStr">
        <is>
          <t>500.00</t>
        </is>
      </c>
    </row>
    <row collapsed="false" customFormat="false" customHeight="false" hidden="false" ht="12.1" outlineLevel="0" r="22">
      <c r="A22" s="5" t="s">
        <f>=HYPERLINK("https://leilaoonline.net/lote/detalhe/142260", "020")</f>
      </c>
      <c r="B22" s="4" t="s">
        <f>=HYPERLINK("https://leilaoonline.net/lote/detalhe/142260", "[ vídeo] Empilhadeira - Clark  c-300 Cap 2,5 Ton  - Motor diesel")</f>
      </c>
      <c r="C22" s="4" t="inlineStr">
        <is>
          <t>Vendido</t>
        </is>
      </c>
      <c r="D22" s="4" t="inlineStr">
        <is>
          <t>4</t>
        </is>
      </c>
      <c r="E22" s="5" t="inlineStr">
        <is>
          <t>39.000,00</t>
        </is>
      </c>
      <c r="F22" s="4" t="inlineStr">
        <is>
          <t>500.00</t>
        </is>
      </c>
    </row>
    <row collapsed="false" customFormat="false" customHeight="false" hidden="false" ht="12.1" outlineLevel="0" r="23">
      <c r="A23" s="5" t="s">
        <f>=HYPERLINK("https://leilaoonline.net/lote/detalhe/142256", "022")</f>
      </c>
      <c r="B23" s="4" t="s">
        <f>=HYPERLINK("https://leilaoonline.net/lote/detalhe/142256", " Gerador 250/275 kva  motor mwm v12 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12.000,00</t>
        </is>
      </c>
      <c r="F23" s="4" t="inlineStr">
        <is>
          <t>250.00</t>
        </is>
      </c>
    </row>
    <row collapsed="false" customFormat="false" customHeight="false" hidden="false" ht="12.1" outlineLevel="0" r="24">
      <c r="A24" s="5" t="s">
        <f>=HYPERLINK("https://leilaoonline.net/lote/detalhe/142248", "024")</f>
      </c>
      <c r="B24" s="4" t="s">
        <f>=HYPERLINK("https://leilaoonline.net/lote/detalhe/142248", "Moinho de plástico 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17.000,00</t>
        </is>
      </c>
      <c r="F24" s="4" t="inlineStr">
        <is>
          <t>500.00</t>
        </is>
      </c>
    </row>
    <row collapsed="false" customFormat="false" customHeight="false" hidden="false" ht="12.1" outlineLevel="0" r="25">
      <c r="A25" s="5" t="s">
        <f>=HYPERLINK("https://leilaoonline.net/lote/detalhe/142249", "025")</f>
      </c>
      <c r="B25" s="4" t="s">
        <f>=HYPERLINK("https://leilaoonline.net/lote/detalhe/142249", "Moinho de martelo")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8.000,00</t>
        </is>
      </c>
      <c r="F25" s="4" t="inlineStr">
        <is>
          <t>500.00</t>
        </is>
      </c>
    </row>
    <row collapsed="false" customFormat="false" customHeight="false" hidden="false" ht="12.1" outlineLevel="0" r="26">
      <c r="A26" s="5" t="s">
        <f>=HYPERLINK("https://leilaoonline.net/lote/detalhe/142247", "026")</f>
      </c>
      <c r="B26" s="4" t="s">
        <f>=HYPERLINK("https://leilaoonline.net/lote/detalhe/142247", "Moinho martelo - motor 20cv  - Para reaproveitamento")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20.000,00</t>
        </is>
      </c>
      <c r="F26" s="4" t="inlineStr">
        <is>
          <t>500.00</t>
        </is>
      </c>
    </row>
    <row collapsed="false" customFormat="false" customHeight="false" hidden="false" ht="12.1" outlineLevel="0" r="27">
      <c r="A27" s="5" t="s">
        <f>=HYPERLINK("https://leilaoonline.net/lote/detalhe/142263", "027")</f>
      </c>
      <c r="B27" s="4" t="s">
        <f>=HYPERLINK("https://leilaoonline.net/lote/detalhe/142263", " Moinho de plástico")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15.000,00</t>
        </is>
      </c>
      <c r="F27" s="4" t="inlineStr">
        <is>
          <t>500.00</t>
        </is>
      </c>
    </row>
    <row collapsed="false" customFormat="false" customHeight="false" hidden="false" ht="12.1" outlineLevel="0" r="28">
      <c r="A28" s="5" t="s">
        <f>=HYPERLINK("https://leilaoonline.net/lote/detalhe/142257", "028")</f>
      </c>
      <c r="B28" s="4" t="s">
        <f>=HYPERLINK("https://leilaoonline.net/lote/detalhe/142257", " Peneira vibratória seletiva")</f>
      </c>
      <c r="C28" s="4" t="inlineStr">
        <is>
          <t>Não vendido</t>
        </is>
      </c>
      <c r="D28" s="4" t="inlineStr">
        <is>
          <t>1</t>
        </is>
      </c>
      <c r="E28" s="5" t="inlineStr">
        <is>
          <t>3.000,00</t>
        </is>
      </c>
      <c r="F28" s="4" t="inlineStr">
        <is>
          <t>500.00</t>
        </is>
      </c>
    </row>
    <row collapsed="false" customFormat="false" customHeight="false" hidden="false" ht="12.1" outlineLevel="0" r="29">
      <c r="A29" s="5" t="s">
        <f>=HYPERLINK("https://leilaoonline.net/lote/detalhe/142244", "029")</f>
      </c>
      <c r="B29" s="4" t="s">
        <f>=HYPERLINK("https://leilaoonline.net/lote/detalhe/142244", " Peneira vibratória industrial ")</f>
      </c>
      <c r="C29" s="4" t="inlineStr">
        <is>
          <t>Não vendido</t>
        </is>
      </c>
      <c r="D29" s="4" t="inlineStr">
        <is>
          <t>1</t>
        </is>
      </c>
      <c r="E29" s="5" t="inlineStr">
        <is>
          <t>25.000,00</t>
        </is>
      </c>
      <c r="F29" s="4" t="inlineStr">
        <is>
          <t>500.00</t>
        </is>
      </c>
    </row>
    <row collapsed="false" customFormat="false" customHeight="false" hidden="false" ht="12.1" outlineLevel="0" r="30">
      <c r="A30" s="5" t="s">
        <f>=HYPERLINK("https://leilaoonline.net/lote/detalhe/142259", "030")</f>
      </c>
      <c r="B30" s="4" t="s">
        <f>=HYPERLINK("https://leilaoonline.net/lote/detalhe/142259", "Caldeira gerador de vapor - 2002 ")</f>
      </c>
      <c r="C30" s="4" t="inlineStr">
        <is>
          <t>Não vendido</t>
        </is>
      </c>
      <c r="D30" s="4" t="inlineStr">
        <is>
          <t>1</t>
        </is>
      </c>
      <c r="E30" s="5" t="inlineStr">
        <is>
          <t>55.000,00</t>
        </is>
      </c>
      <c r="F30" s="4" t="inlineStr">
        <is>
          <t>500.00</t>
        </is>
      </c>
    </row>
    <row collapsed="false" customFormat="false" customHeight="false" hidden="false" ht="12.1" outlineLevel="0" r="31">
      <c r="A31" s="5" t="s">
        <f>=HYPERLINK("https://leilaoonline.net/lote/detalhe/142254", "031")</f>
      </c>
      <c r="B31" s="4" t="s">
        <f>=HYPERLINK("https://leilaoonline.net/lote/detalhe/142254", "Caldeira ")</f>
      </c>
      <c r="C31" s="4" t="inlineStr">
        <is>
          <t>Não vendido</t>
        </is>
      </c>
      <c r="D31" s="4" t="inlineStr">
        <is>
          <t>1</t>
        </is>
      </c>
      <c r="E31" s="5" t="inlineStr">
        <is>
          <t>30.000,00</t>
        </is>
      </c>
      <c r="F31" s="4" t="inlineStr">
        <is>
          <t>500.00</t>
        </is>
      </c>
    </row>
    <row collapsed="false" customFormat="false" customHeight="false" hidden="false" ht="12.1" outlineLevel="0" r="32">
      <c r="A32" s="5" t="s">
        <f>=HYPERLINK("https://leilaoonline.net/lote/detalhe/142261", "032")</f>
      </c>
      <c r="B32" s="4" t="s">
        <f>=HYPERLINK("https://leilaoonline.net/lote/detalhe/142261", " Britador")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45.000,00</t>
        </is>
      </c>
      <c r="F32" s="4" t="inlineStr">
        <is>
          <t>500.00</t>
        </is>
      </c>
    </row>
    <row collapsed="false" customFormat="false" customHeight="false" hidden="false" ht="12.1" outlineLevel="0" r="33">
      <c r="A33" s="5" t="s">
        <f>=HYPERLINK("https://leilaoonline.net/lote/detalhe/142262", "033")</f>
      </c>
      <c r="B33" s="4" t="s">
        <f>=HYPERLINK("https://leilaoonline.net/lote/detalhe/142262", " Britador")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20.000,00</t>
        </is>
      </c>
      <c r="F33" s="4" t="inlineStr">
        <is>
          <t>500.00</t>
        </is>
      </c>
    </row>
    <row collapsed="false" customFormat="false" customHeight="false" hidden="false" ht="12.1" outlineLevel="0" r="34">
      <c r="A34" s="5" t="s">
        <f>=HYPERLINK("https://leilaoonline.net/lote/detalhe/142250", "034")</f>
      </c>
      <c r="B34" s="4" t="s">
        <f>=HYPERLINK("https://leilaoonline.net/lote/detalhe/142250", "Exaustor Industrial")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3.500,00</t>
        </is>
      </c>
      <c r="F34" s="4" t="inlineStr">
        <is>
          <t>500.00</t>
        </is>
      </c>
    </row>
    <row collapsed="false" customFormat="false" customHeight="false" hidden="false" ht="12.1" outlineLevel="0" r="35">
      <c r="A35" s="5" t="s">
        <f>=HYPERLINK("https://leilaoonline.net/lote/detalhe/142246", "035")</f>
      </c>
      <c r="B35" s="4" t="s">
        <f>=HYPERLINK("https://leilaoonline.net/lote/detalhe/142246", "[vídeo]  Furadeira De bancada Radial")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10.000,00</t>
        </is>
      </c>
      <c r="F35" s="4" t="inlineStr">
        <is>
          <t>500.00</t>
        </is>
      </c>
    </row>
    <row collapsed="false" customFormat="false" customHeight="false" hidden="false" ht="12.1" outlineLevel="0" r="36">
      <c r="A36" s="5" t="s">
        <f>=HYPERLINK("https://leilaoonline.net/lote/detalhe/142253", "036")</f>
      </c>
      <c r="B36" s="4" t="s">
        <f>=HYPERLINK("https://leilaoonline.net/lote/detalhe/142253", " Tupia")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1.000,00</t>
        </is>
      </c>
      <c r="F36" s="4" t="inlineStr">
        <is>
          <t>500.00</t>
        </is>
      </c>
    </row>
    <row collapsed="false" customFormat="false" customHeight="false" hidden="false" ht="12.1" outlineLevel="0" r="37">
      <c r="A37" s="5" t="s">
        <f>=HYPERLINK("https://leilaoonline.net/lote/detalhe/142258", "037")</f>
      </c>
      <c r="B37" s="4" t="s">
        <f>=HYPERLINK("https://leilaoonline.net/lote/detalhe/142258", " Tanque chorumeira")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8.000,00</t>
        </is>
      </c>
      <c r="F37" s="4" t="inlineStr">
        <is>
          <t>500.00</t>
        </is>
      </c>
    </row>
    <row collapsed="false" customFormat="false" customHeight="false" hidden="false" ht="12.1" outlineLevel="0" r="38">
      <c r="A38" s="5" t="s">
        <f>=HYPERLINK("https://leilaoonline.net/lote/detalhe/142245", "038")</f>
      </c>
      <c r="B38" s="4" t="s">
        <f>=HYPERLINK("https://leilaoonline.net/lote/detalhe/142245", " Grua Munck - Guindauto - 2010 - ECO mod. 10.000 - Duas lanças Hidráulicas  - Para reaproveitamento")</f>
      </c>
      <c r="C38" s="4" t="inlineStr">
        <is>
          <t>Não vendido</t>
        </is>
      </c>
      <c r="D38" s="4" t="inlineStr">
        <is>
          <t>2</t>
        </is>
      </c>
      <c r="E38" s="5" t="inlineStr">
        <is>
          <t>12.500,00</t>
        </is>
      </c>
      <c r="F38" s="4" t="inlineStr">
        <is>
          <t>500.00</t>
        </is>
      </c>
    </row>
    <row collapsed="false" customFormat="false" customHeight="false" hidden="false" ht="12.1" outlineLevel="0" r="39">
      <c r="A39" s="5" t="s">
        <f>=HYPERLINK("https://leilaoonline.net/lote/detalhe/142252", "039")</f>
      </c>
      <c r="B39" s="4" t="s">
        <f>=HYPERLINK("https://leilaoonline.net/lote/detalhe/142252", " Prensa Hydrauma")</f>
      </c>
      <c r="C39" s="4" t="inlineStr">
        <is>
          <t>Não vendido</t>
        </is>
      </c>
      <c r="D39" s="4" t="inlineStr">
        <is>
          <t>0</t>
        </is>
      </c>
      <c r="E39" s="5" t="inlineStr">
        <is>
          <t>10.000,00</t>
        </is>
      </c>
      <c r="F39" s="4" t="inlineStr">
        <is>
          <t>500.00</t>
        </is>
      </c>
    </row>
    <row collapsed="false" customFormat="false" customHeight="false" hidden="false" ht="12.1" outlineLevel="0" r="40">
      <c r="A40" s="5" t="s">
        <f>=HYPERLINK("https://leilaoonline.net/lote/detalhe/142251", "040")</f>
      </c>
      <c r="B40" s="4" t="s">
        <f>=HYPERLINK("https://leilaoonline.net/lote/detalhe/142251", "Baú Melosa com conjunto Hidráulico ")</f>
      </c>
      <c r="C40" s="4" t="inlineStr">
        <is>
          <t>Não vendido</t>
        </is>
      </c>
      <c r="D40" s="4" t="inlineStr">
        <is>
          <t>0</t>
        </is>
      </c>
      <c r="E40" s="5" t="inlineStr">
        <is>
          <t>18.000,00</t>
        </is>
      </c>
      <c r="F40" s="4" t="inlineStr">
        <is>
          <t>500.00</t>
        </is>
      </c>
    </row>
    <row collapsed="false" customFormat="false" customHeight="false" hidden="false" ht="12.1" outlineLevel="0" r="41">
      <c r="A41" s="5" t="s">
        <f>=HYPERLINK("https://leilaoonline.net/lote/detalhe/142255", "041")</f>
      </c>
      <c r="B41" s="4" t="s">
        <f>=HYPERLINK("https://leilaoonline.net/lote/detalhe/142255", " Unidade Hidráulica - Motor 7,5 cv")</f>
      </c>
      <c r="C41" s="4" t="inlineStr">
        <is>
          <t>Não vendido</t>
        </is>
      </c>
      <c r="D41" s="4" t="inlineStr">
        <is>
          <t>1</t>
        </is>
      </c>
      <c r="E41" s="5" t="inlineStr">
        <is>
          <t>1.000,00</t>
        </is>
      </c>
      <c r="F41" s="4" t="inlineStr">
        <is>
          <t>250.00</t>
        </is>
      </c>
    </row>
    <row collapsed="false" customFormat="false" customHeight="false" hidden="false" ht="12.1" outlineLevel="0" r="42">
      <c r="A42" s="5" t="s">
        <f>=HYPERLINK("https://leilaoonline.net/lote/detalhe/142267", "044")</f>
      </c>
      <c r="B42" s="4" t="s">
        <f>=HYPERLINK("https://leilaoonline.net/lote/detalhe/142267", "Citroen Jumper M33M 2.3 2014/2014 - Necessário 2 transferências ")</f>
      </c>
      <c r="C42" s="4" t="inlineStr">
        <is>
          <t>Não vendido</t>
        </is>
      </c>
      <c r="D42" s="4" t="inlineStr">
        <is>
          <t>2</t>
        </is>
      </c>
      <c r="E42" s="5" t="inlineStr">
        <is>
          <t>40.500,00</t>
        </is>
      </c>
      <c r="F42" s="4" t="inlineStr">
        <is>
          <t>500.00</t>
        </is>
      </c>
    </row>
    <row collapsed="false" customFormat="false" customHeight="false" hidden="false" ht="12.1" outlineLevel="0" r="43">
      <c r="A43" s="5" t="s">
        <f>=HYPERLINK("https://leilaoonline.net/lote/detalhe/142571", "046")</f>
      </c>
      <c r="B43" s="4" t="s">
        <f>=HYPERLINK("https://leilaoonline.net/lote/detalhe/142571", "{vídeo] - Retro Case 580 H  - Cubo redutor - funcionando - sem bateria ")</f>
      </c>
      <c r="C43" s="4" t="inlineStr">
        <is>
          <t>Vendido</t>
        </is>
      </c>
      <c r="D43" s="4" t="inlineStr">
        <is>
          <t>2</t>
        </is>
      </c>
      <c r="E43" s="5" t="inlineStr">
        <is>
          <t>45.000,00</t>
        </is>
      </c>
      <c r="F43" s="4" t="inlineStr">
        <is>
          <t>500.00</t>
        </is>
      </c>
    </row>
    <row collapsed="false" customFormat="false" customHeight="false" hidden="false" ht="12.1" outlineLevel="0" r="44">
      <c r="A44" s="5" t="s">
        <f>=HYPERLINK("https://leilaoonline.net/lote/detalhe/145296", "047")</f>
      </c>
      <c r="B44" s="4" t="s">
        <f>=HYPERLINK("https://leilaoonline.net/lote/detalhe/145296", "Lanças e Garra Hidraulica para fardos com pistons")</f>
      </c>
      <c r="C44" s="4" t="inlineStr">
        <is>
          <t>Não vendido</t>
        </is>
      </c>
      <c r="D44" s="4" t="inlineStr">
        <is>
          <t>0</t>
        </is>
      </c>
      <c r="E44" s="5" t="inlineStr">
        <is>
          <t>7.000,00</t>
        </is>
      </c>
      <c r="F44" s="4" t="inlineStr">
        <is>
          <t>500.00</t>
        </is>
      </c>
    </row>
    <row collapsed="false" customFormat="false" customHeight="false" hidden="false" ht="12.1" outlineLevel="0" r="45">
      <c r="A45" s="5" t="s">
        <f>=HYPERLINK("https://leilaoonline.net/lote/detalhe/145295", "048")</f>
      </c>
      <c r="B45" s="4" t="s">
        <f>=HYPERLINK("https://leilaoonline.net/lote/detalhe/145295", " Garra para lenha")</f>
      </c>
      <c r="C45" s="4" t="inlineStr">
        <is>
          <t>Não vendido</t>
        </is>
      </c>
      <c r="D45" s="4" t="inlineStr">
        <is>
          <t>0</t>
        </is>
      </c>
      <c r="E45" s="5" t="inlineStr">
        <is>
          <t>8.000,00</t>
        </is>
      </c>
      <c r="F45" s="4" t="inlineStr">
        <is>
          <t>500.00</t>
        </is>
      </c>
    </row>
    <row collapsed="false" customFormat="false" customHeight="false" hidden="false" ht="12.1" outlineLevel="0" r="46">
      <c r="A46" s="5" t="s">
        <f>=HYPERLINK("https://leilaoonline.net/lote/detalhe/142577", "059")</f>
      </c>
      <c r="B46" s="4" t="s">
        <f>=HYPERLINK("https://leilaoonline.net/lote/detalhe/142577", "Empilhadeira elétrica - 5 toneladas ")</f>
      </c>
      <c r="C46" s="4" t="inlineStr">
        <is>
          <t>Não vendido</t>
        </is>
      </c>
      <c r="D46" s="4" t="inlineStr">
        <is>
          <t>0</t>
        </is>
      </c>
      <c r="E46" s="5" t="inlineStr">
        <is>
          <t>30.000,00</t>
        </is>
      </c>
      <c r="F46" s="4" t="inlineStr">
        <is>
          <t>500.00</t>
        </is>
      </c>
    </row>
    <row collapsed="false" customFormat="false" customHeight="false" hidden="false" ht="12.1" outlineLevel="0" r="47">
      <c r="A47" s="5" t="s">
        <f>=HYPERLINK("https://leilaoonline.net/lote/detalhe/142578", "060")</f>
      </c>
      <c r="B47" s="4" t="s">
        <f>=HYPERLINK("https://leilaoonline.net/lote/detalhe/142578", "Empilhadeira elétrica hyster ")</f>
      </c>
      <c r="C47" s="4" t="inlineStr">
        <is>
          <t>Não vendido</t>
        </is>
      </c>
      <c r="D47" s="4" t="inlineStr">
        <is>
          <t>0</t>
        </is>
      </c>
      <c r="E47" s="5" t="inlineStr">
        <is>
          <t>10.000,00</t>
        </is>
      </c>
      <c r="F47" s="4" t="inlineStr">
        <is>
          <t>500.00</t>
        </is>
      </c>
    </row>
    <row collapsed="false" customFormat="false" customHeight="false" hidden="false" ht="12.1" outlineLevel="0" r="48">
      <c r="A48" s="5" t="s">
        <f>=HYPERLINK("https://leilaoonline.net/lote/detalhe/142579", "061")</f>
      </c>
      <c r="B48" s="4" t="s">
        <f>=HYPERLINK("https://leilaoonline.net/lote/detalhe/142579", "[vídeo] Empilhadeira elétrica ")</f>
      </c>
      <c r="C48" s="4" t="inlineStr">
        <is>
          <t>Não vendido</t>
        </is>
      </c>
      <c r="D48" s="4" t="inlineStr">
        <is>
          <t>0</t>
        </is>
      </c>
      <c r="E48" s="5" t="inlineStr">
        <is>
          <t>8.000,00</t>
        </is>
      </c>
      <c r="F48" s="4" t="inlineStr">
        <is>
          <t>500.00</t>
        </is>
      </c>
    </row>
    <row collapsed="false" customFormat="false" customHeight="false" hidden="false" ht="12.1" outlineLevel="0" r="49">
      <c r="A49" s="5" t="s">
        <f>=HYPERLINK("https://leilaoonline.net/lote/detalhe/144213", "062")</f>
      </c>
      <c r="B49" s="4" t="s">
        <f>=HYPERLINK("https://leilaoonline.net/lote/detalhe/144213", "Calandra industrial - 2.5 M ")</f>
      </c>
      <c r="C49" s="4" t="inlineStr">
        <is>
          <t>Não vendido</t>
        </is>
      </c>
      <c r="D49" s="4" t="inlineStr">
        <is>
          <t>0</t>
        </is>
      </c>
      <c r="E49" s="5" t="inlineStr">
        <is>
          <t>10.000,00</t>
        </is>
      </c>
      <c r="F49" s="4" t="inlineStr">
        <is>
          <t>500.00</t>
        </is>
      </c>
    </row>
    <row collapsed="false" customFormat="false" customHeight="false" hidden="false" ht="12.1" outlineLevel="0" r="50">
      <c r="A50" s="5" t="s">
        <f>=HYPERLINK("https://leilaoonline.net/lote/detalhe/144807", "063")</f>
      </c>
      <c r="B50" s="4" t="s">
        <f>=HYPERLINK("https://leilaoonline.net/lote/detalhe/144807", "[vídeo] BobCat S130")</f>
      </c>
      <c r="C50" s="4" t="inlineStr">
        <is>
          <t>Não vendido</t>
        </is>
      </c>
      <c r="D50" s="4" t="inlineStr">
        <is>
          <t>1</t>
        </is>
      </c>
      <c r="E50" s="5" t="inlineStr">
        <is>
          <t>25.500,00</t>
        </is>
      </c>
      <c r="F50" s="4" t="inlineStr">
        <is>
          <t>500.00</t>
        </is>
      </c>
    </row>
    <row collapsed="false" customFormat="false" customHeight="false" hidden="false" ht="12.1" outlineLevel="0" r="51">
      <c r="A51" s="5" t="s">
        <f>=HYPERLINK("https://leilaoonline.net/lote/detalhe/144808", "064")</f>
      </c>
      <c r="B51" s="4" t="s">
        <f>=HYPERLINK("https://leilaoonline.net/lote/detalhe/144808", "Retroescavadeira Randon 2011")</f>
      </c>
      <c r="C51" s="4" t="inlineStr">
        <is>
          <t>Não vendido</t>
        </is>
      </c>
      <c r="D51" s="4" t="inlineStr">
        <is>
          <t>18</t>
        </is>
      </c>
      <c r="E51" s="5" t="inlineStr">
        <is>
          <t>58.500,00</t>
        </is>
      </c>
      <c r="F51" s="4" t="inlineStr">
        <is>
          <t>500.00</t>
        </is>
      </c>
    </row>
    <row collapsed="false" customFormat="false" customHeight="false" hidden="false" ht="12.1" outlineLevel="0" r="52">
      <c r="A52" s="5" t="s">
        <f>=HYPERLINK("https://leilaoonline.net/lote/detalhe/144809", "065")</f>
      </c>
      <c r="B52" s="4" t="s">
        <f>=HYPERLINK("https://leilaoonline.net/lote/detalhe/144809", "Lote com: 4 caçambas de bruck ")</f>
      </c>
      <c r="C52" s="4" t="inlineStr">
        <is>
          <t>Vendido</t>
        </is>
      </c>
      <c r="D52" s="4" t="inlineStr">
        <is>
          <t>30</t>
        </is>
      </c>
      <c r="E52" s="5" t="inlineStr">
        <is>
          <t>9.250,00</t>
        </is>
      </c>
      <c r="F52" s="4" t="inlineStr">
        <is>
          <t>250.00</t>
        </is>
      </c>
    </row>
    <row collapsed="false" customFormat="false" customHeight="false" hidden="false" ht="12.1" outlineLevel="0" r="53">
      <c r="A53" s="5" t="s">
        <f>=HYPERLINK("https://leilaoonline.net/lote/detalhe/145294", "066")</f>
      </c>
      <c r="B53" s="4" t="s">
        <f>=HYPERLINK("https://leilaoonline.net/lote/detalhe/145294", "[vídeo] Ponte Rolante - Aprox. 15 x 3.30 com./larg. - Acompanha carrinho com talha ")</f>
      </c>
      <c r="C53" s="4" t="inlineStr">
        <is>
          <t>Não vendido</t>
        </is>
      </c>
      <c r="D53" s="4" t="inlineStr">
        <is>
          <t>0</t>
        </is>
      </c>
      <c r="E53" s="5" t="inlineStr">
        <is>
          <t>20.000,00</t>
        </is>
      </c>
      <c r="F53" s="4" t="inlineStr">
        <is>
          <t>500.00</t>
        </is>
      </c>
    </row>
    <row collapsed="false" customFormat="false" customHeight="false" hidden="false" ht="12.1" outlineLevel="0" r="54">
      <c r="A54" s="5" t="s">
        <f>=HYPERLINK("https://leilaoonline.net/lote/detalhe/145297", "067")</f>
      </c>
      <c r="B54" s="4" t="s">
        <f>=HYPERLINK("https://leilaoonline.net/lote/detalhe/145297", "Bomba de estágio ")</f>
      </c>
      <c r="C54" s="4" t="inlineStr">
        <is>
          <t>Não vendido</t>
        </is>
      </c>
      <c r="D54" s="4" t="inlineStr">
        <is>
          <t>0</t>
        </is>
      </c>
      <c r="E54" s="5" t="inlineStr">
        <is>
          <t>1.000,00</t>
        </is>
      </c>
      <c r="F54" s="4" t="inlineStr">
        <is>
          <t>250.00</t>
        </is>
      </c>
    </row>
    <row collapsed="false" customFormat="false" customHeight="false" hidden="false" ht="12.1" outlineLevel="0" r="55">
      <c r="A55" s="5" t="s">
        <f>=HYPERLINK("https://leilaoonline.net/lote/detalhe/145302", "068")</f>
      </c>
      <c r="B55" s="4" t="s">
        <f>=HYPERLINK("https://leilaoonline.net/lote/detalhe/145302", "Equipamento - atenção: Sem os pés em cima do equipamento")</f>
      </c>
      <c r="C55" s="4" t="inlineStr">
        <is>
          <t>Não vendido</t>
        </is>
      </c>
      <c r="D55" s="4" t="inlineStr">
        <is>
          <t>0</t>
        </is>
      </c>
      <c r="E55" s="5" t="inlineStr">
        <is>
          <t>10.000,00</t>
        </is>
      </c>
      <c r="F55" s="4" t="inlineStr">
        <is>
          <t>500.00</t>
        </is>
      </c>
    </row>
    <row collapsed="false" customFormat="false" customHeight="false" hidden="false" ht="12.1" outlineLevel="0" r="56">
      <c r="A56" s="5" t="s">
        <f>=HYPERLINK("https://leilaoonline.net/lote/detalhe/145298", "071")</f>
      </c>
      <c r="B56" s="4" t="s">
        <f>=HYPERLINK("https://leilaoonline.net/lote/detalhe/145298", "Tanque ração ")</f>
      </c>
      <c r="C56" s="4" t="inlineStr">
        <is>
          <t>Não vendido</t>
        </is>
      </c>
      <c r="D56" s="4" t="inlineStr">
        <is>
          <t>0</t>
        </is>
      </c>
      <c r="E56" s="5" t="inlineStr">
        <is>
          <t>10.000,00</t>
        </is>
      </c>
      <c r="F56" s="4" t="inlineStr">
        <is>
          <t>500.00</t>
        </is>
      </c>
    </row>
    <row collapsed="false" customFormat="false" customHeight="false" hidden="false" ht="12.1" outlineLevel="0" r="57">
      <c r="A57" s="5" t="s">
        <f>=HYPERLINK("https://leilaoonline.net/lote/detalhe/145299", "073")</f>
      </c>
      <c r="B57" s="4" t="s">
        <f>=HYPERLINK("https://leilaoonline.net/lote/detalhe/145299", "Braço de Retro MF - Com giro ")</f>
      </c>
      <c r="C57" s="4" t="inlineStr">
        <is>
          <t>Não vendido</t>
        </is>
      </c>
      <c r="D57" s="4" t="inlineStr">
        <is>
          <t>0</t>
        </is>
      </c>
      <c r="E57" s="5" t="inlineStr">
        <is>
          <t>2.500,00</t>
        </is>
      </c>
      <c r="F57" s="4" t="inlineStr">
        <is>
          <t>250.00</t>
        </is>
      </c>
    </row>
    <row collapsed="false" customFormat="false" customHeight="false" hidden="false" ht="12.1" outlineLevel="0" r="58">
      <c r="A58" s="5" t="s">
        <f>=HYPERLINK("https://leilaoonline.net/lote/detalhe/145300", "080")</f>
      </c>
      <c r="B58" s="4" t="s">
        <f>=HYPERLINK("https://leilaoonline.net/lote/detalhe/145300", "Munck garrafinha - comando de 6 saídas - 3.500kg no pé")</f>
      </c>
      <c r="C58" s="4" t="inlineStr">
        <is>
          <t>Não vendido</t>
        </is>
      </c>
      <c r="D58" s="4" t="inlineStr">
        <is>
          <t>9</t>
        </is>
      </c>
      <c r="E58" s="5" t="inlineStr">
        <is>
          <t>7.000,00</t>
        </is>
      </c>
      <c r="F58" s="4" t="inlineStr">
        <is>
          <t>250.00</t>
        </is>
      </c>
    </row>
    <row collapsed="false" customFormat="false" customHeight="false" hidden="false" ht="12.1" outlineLevel="0" r="59">
      <c r="A59" s="5" t="s">
        <f>=HYPERLINK("https://leilaoonline.net/lote/detalhe/145301", "081")</f>
      </c>
      <c r="B59" s="4" t="s">
        <f>=HYPERLINK("https://leilaoonline.net/lote/detalhe/145301", "Moinho martelo 1,5 X 0.60 de boca ")</f>
      </c>
      <c r="C59" s="4" t="inlineStr">
        <is>
          <t>Não vendido</t>
        </is>
      </c>
      <c r="D59" s="4" t="inlineStr">
        <is>
          <t>0</t>
        </is>
      </c>
      <c r="E59" s="5" t="inlineStr">
        <is>
          <t>30.000,00</t>
        </is>
      </c>
      <c r="F59" s="4" t="inlineStr">
        <is>
          <t>500.00</t>
        </is>
      </c>
    </row>
    <row collapsed="false" customFormat="false" customHeight="false" hidden="false" ht="12.1" outlineLevel="0" r="60">
      <c r="A60" s="5" t="s">
        <f>=HYPERLINK("https://leilaoonline.net/lote/detalhe/145303", "082")</f>
      </c>
      <c r="B60" s="4" t="s">
        <f>=HYPERLINK("https://leilaoonline.net/lote/detalhe/145303", "Caçamba Rossetti meia cana ")</f>
      </c>
      <c r="C60" s="4" t="inlineStr">
        <is>
          <t>Não vendido</t>
        </is>
      </c>
      <c r="D60" s="4" t="inlineStr">
        <is>
          <t>1</t>
        </is>
      </c>
      <c r="E60" s="5" t="inlineStr">
        <is>
          <t>10.000,00</t>
        </is>
      </c>
      <c r="F60" s="4" t="inlineStr">
        <is>
          <t>500.00</t>
        </is>
      </c>
    </row>
    <row collapsed="false" customFormat="false" customHeight="false" hidden="false" ht="12.1" outlineLevel="0" r="61">
      <c r="A61" s="5" t="s">
        <f>=HYPERLINK("https://leilaoonline.net/lote/detalhe/145304", "083")</f>
      </c>
      <c r="B61" s="4" t="s">
        <f>=HYPERLINK("https://leilaoonline.net/lote/detalhe/145304", "Mesa vibratória ")</f>
      </c>
      <c r="C61" s="4" t="inlineStr">
        <is>
          <t>Não vendido</t>
        </is>
      </c>
      <c r="D61" s="4" t="inlineStr">
        <is>
          <t>0</t>
        </is>
      </c>
      <c r="E61" s="5" t="inlineStr">
        <is>
          <t>1.000,00</t>
        </is>
      </c>
      <c r="F61" s="4" t="inlineStr">
        <is>
          <t>250.00</t>
        </is>
      </c>
    </row>
    <row collapsed="false" customFormat="false" customHeight="false" hidden="false" ht="12.1" outlineLevel="0" r="62">
      <c r="A62" s="5" t="s">
        <f>=HYPERLINK("https://leilaoonline.net/lote/detalhe/145305", "084")</f>
      </c>
      <c r="B62" s="4" t="s">
        <f>=HYPERLINK("https://leilaoonline.net/lote/detalhe/145305", "Balsa para tirar areia ")</f>
      </c>
      <c r="C62" s="4" t="inlineStr">
        <is>
          <t>Não vendido</t>
        </is>
      </c>
      <c r="D62" s="4" t="inlineStr">
        <is>
          <t>2</t>
        </is>
      </c>
      <c r="E62" s="5" t="inlineStr">
        <is>
          <t>4.500,00</t>
        </is>
      </c>
      <c r="F62" s="4" t="inlineStr">
        <is>
          <t>250.00</t>
        </is>
      </c>
    </row>
    <row collapsed="false" customFormat="false" customHeight="false" hidden="false" ht="12.1" outlineLevel="0" r="63">
      <c r="A63" s="5" t="s">
        <f>=HYPERLINK("https://leilaoonline.net/lote/detalhe/145306", "085")</f>
      </c>
      <c r="B63" s="4" t="s">
        <f>=HYPERLINK("https://leilaoonline.net/lote/detalhe/145306", "Prensa")</f>
      </c>
      <c r="C63" s="4" t="inlineStr">
        <is>
          <t>Não vendido</t>
        </is>
      </c>
      <c r="D63" s="4" t="inlineStr">
        <is>
          <t>0</t>
        </is>
      </c>
      <c r="E63" s="5" t="inlineStr">
        <is>
          <t>1.000,00</t>
        </is>
      </c>
      <c r="F63" s="4" t="inlineStr">
        <is>
          <t>250.00</t>
        </is>
      </c>
    </row>
    <row collapsed="false" customFormat="false" customHeight="false" hidden="false" ht="12.1" outlineLevel="0" r="64">
      <c r="A64" s="5" t="s">
        <f>=HYPERLINK("https://leilaoonline.net/lote/detalhe/145307", "086")</f>
      </c>
      <c r="B64" s="4" t="s">
        <f>=HYPERLINK("https://leilaoonline.net/lote/detalhe/145307", "Clave elétrica ")</f>
      </c>
      <c r="C64" s="4" t="inlineStr">
        <is>
          <t>Não vendido</t>
        </is>
      </c>
      <c r="D64" s="4" t="inlineStr">
        <is>
          <t>0</t>
        </is>
      </c>
      <c r="E64" s="5" t="inlineStr">
        <is>
          <t>300,00</t>
        </is>
      </c>
      <c r="F64" s="4" t="inlineStr">
        <is>
          <t>100.00</t>
        </is>
      </c>
    </row>
    <row collapsed="false" customFormat="false" customHeight="false" hidden="false" ht="12.1" outlineLevel="0" r="65">
      <c r="A65" s="5" t="s">
        <f>=HYPERLINK("https://leilaoonline.net/lote/detalhe/145556", "087")</f>
      </c>
      <c r="B65" s="4" t="s">
        <f>=HYPERLINK("https://leilaoonline.net/lote/detalhe/145556", "Imã Elétrico ")</f>
      </c>
      <c r="C65" s="4" t="inlineStr">
        <is>
          <t>Não vendido</t>
        </is>
      </c>
      <c r="D65" s="4" t="inlineStr">
        <is>
          <t>0</t>
        </is>
      </c>
      <c r="E65" s="5" t="inlineStr">
        <is>
          <t>12.000,00</t>
        </is>
      </c>
      <c r="F65" s="4" t="inlineStr">
        <is>
          <t>250.00</t>
        </is>
      </c>
    </row>
    <row collapsed="false" customFormat="false" customHeight="false" hidden="false" ht="12.1" outlineLevel="0" r="66">
      <c r="A66" s="5" t="s">
        <f>=HYPERLINK("https://leilaoonline.net/lote/detalhe/145557", "088")</f>
      </c>
      <c r="B66" s="4" t="s">
        <f>=HYPERLINK("https://leilaoonline.net/lote/detalhe/145557", "Motor 1313 Completo ")</f>
      </c>
      <c r="C66" s="4" t="inlineStr">
        <is>
          <t>Não vendido</t>
        </is>
      </c>
      <c r="D66" s="4" t="inlineStr">
        <is>
          <t>0</t>
        </is>
      </c>
      <c r="E66" s="5" t="inlineStr">
        <is>
          <t>3.000,00</t>
        </is>
      </c>
      <c r="F66" s="4" t="inlineStr">
        <is>
          <t>250.00</t>
        </is>
      </c>
    </row>
    <row collapsed="false" customFormat="false" customHeight="false" hidden="false" ht="12.1" outlineLevel="0" r="67">
      <c r="A67" s="5" t="s">
        <f>=HYPERLINK("https://leilaoonline.net/lote/detalhe/145558", "089")</f>
      </c>
      <c r="B67" s="4" t="s">
        <f>=HYPERLINK("https://leilaoonline.net/lote/detalhe/145558", "Diferencial ")</f>
      </c>
      <c r="C67" s="4" t="inlineStr">
        <is>
          <t>Não vendido</t>
        </is>
      </c>
      <c r="D67" s="4" t="inlineStr">
        <is>
          <t>0</t>
        </is>
      </c>
      <c r="E67" s="5" t="inlineStr">
        <is>
          <t>5.000,00</t>
        </is>
      </c>
      <c r="F67" s="4" t="inlineStr">
        <is>
          <t>250.00</t>
        </is>
      </c>
    </row>
    <row collapsed="false" customFormat="false" customHeight="false" hidden="false" ht="12.1" outlineLevel="0" r="68">
      <c r="A68" s="5" t="s">
        <f>=HYPERLINK("https://leilaoonline.net/lote/detalhe/145686", "090")</f>
      </c>
      <c r="B68" s="4" t="s">
        <f>=HYPERLINK("https://leilaoonline.net/lote/detalhe/145686", "Forrageira JF C120 AT  2018")</f>
      </c>
      <c r="C68" s="4" t="inlineStr">
        <is>
          <t>Não vendido</t>
        </is>
      </c>
      <c r="D68" s="4" t="inlineStr">
        <is>
          <t>0</t>
        </is>
      </c>
      <c r="E68" s="5" t="inlineStr">
        <is>
          <t>20.000,00</t>
        </is>
      </c>
      <c r="F68" s="4" t="inlineStr">
        <is>
          <t>500.00</t>
        </is>
      </c>
    </row>
    <row collapsed="false" customFormat="false" customHeight="false" hidden="false" ht="12.1" outlineLevel="0" r="69">
      <c r="A69" s="5" t="s">
        <f>=HYPERLINK("https://leilaoonline.net/lote/detalhe/145726", "091")</f>
      </c>
      <c r="B69" s="4" t="s">
        <f>=HYPERLINK("https://leilaoonline.net/lote/detalhe/145726", "Empilhadeira Elétrica CROWM - Mod. 407 - 800kg cap. - Campinas SP")</f>
      </c>
      <c r="C69" s="4" t="inlineStr">
        <is>
          <t>Não vendido</t>
        </is>
      </c>
      <c r="D69" s="4" t="inlineStr">
        <is>
          <t>0</t>
        </is>
      </c>
      <c r="E69" s="5" t="inlineStr">
        <is>
          <t>5.000,00</t>
        </is>
      </c>
      <c r="F69" s="4" t="inlineStr">
        <is>
          <t>500.00</t>
        </is>
      </c>
    </row>
    <row collapsed="false" customFormat="false" customHeight="false" hidden="false" ht="12.1" outlineLevel="0" r="70">
      <c r="A70" s="5" t="s">
        <f>=HYPERLINK("https://leilaoonline.net/lote/detalhe/145727", "092")</f>
      </c>
      <c r="B70" s="4" t="s">
        <f>=HYPERLINK("https://leilaoonline.net/lote/detalhe/145727", "Arado")</f>
      </c>
      <c r="C70" s="4" t="inlineStr">
        <is>
          <t>Não vendido</t>
        </is>
      </c>
      <c r="D70" s="4" t="inlineStr">
        <is>
          <t>1</t>
        </is>
      </c>
      <c r="E70" s="5" t="inlineStr">
        <is>
          <t>2.500,00</t>
        </is>
      </c>
      <c r="F70" s="4" t="inlineStr">
        <is>
          <t>250.00</t>
        </is>
      </c>
    </row>
    <row collapsed="false" customFormat="false" customHeight="false" hidden="false" ht="12.1" outlineLevel="0" r="71">
      <c r="A71" s="5" t="s">
        <f>=HYPERLINK("https://leilaoonline.net/lote/detalhe/145760", "093")</f>
      </c>
      <c r="B71" s="4" t="s">
        <f>=HYPERLINK("https://leilaoonline.net/lote/detalhe/145760", "Trator cortador de grama Toyama 46" - 20hp -5.7L - &amp; marchas frente - 1 marcha ré - Acompanha carretinha ")</f>
      </c>
      <c r="C71" s="4" t="inlineStr">
        <is>
          <t>Não vendido</t>
        </is>
      </c>
      <c r="D71" s="4" t="inlineStr">
        <is>
          <t>1</t>
        </is>
      </c>
      <c r="E71" s="5" t="inlineStr">
        <is>
          <t>5.000,00</t>
        </is>
      </c>
      <c r="F71" s="4" t="inlineStr">
        <is>
          <t>250.00</t>
        </is>
      </c>
    </row>
    <row collapsed="false" customFormat="false" customHeight="false" hidden="false" ht="12.1" outlineLevel="0" r="72">
      <c r="A72" s="5" t="s">
        <f>=HYPERLINK("https://leilaoonline.net/lote/detalhe/145761", "094")</f>
      </c>
      <c r="B72" s="4" t="s">
        <f>=HYPERLINK("https://leilaoonline.net/lote/detalhe/145761", "Baú de alumínio - Facchini - 5.50 x 2.15")</f>
      </c>
      <c r="C72" s="4" t="inlineStr">
        <is>
          <t>Não vendido</t>
        </is>
      </c>
      <c r="D72" s="4" t="inlineStr">
        <is>
          <t>0</t>
        </is>
      </c>
      <c r="E72" s="5" t="inlineStr">
        <is>
          <t>8.000,00</t>
        </is>
      </c>
      <c r="F72" s="4" t="inlineStr">
        <is>
          <t>250.00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2026-09-03T04:11:07.00Z</dcterms:created>
  <dc:creator>Tellks Tecnologia</dc:creator>
  <cp:revision>0</cp:revision>
</cp:coreProperties>
</file>