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Lotes" sheetId="1" state="visible" r:id="rId2"/>
  </sheet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22"/>
      <color rgb="FF1C4E61"/>
      <b val="true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4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5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false" applyFont="true" applyProtection="false" borderId="0" fillId="0" fontId="5" numFmtId="165" xfId="0">
      <alignment horizontal="right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F70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5" min="1" style="0" width="11.5"/>
  </cols>
  <sheetData>
    <row collapsed="false" customFormat="false" customHeight="false" hidden="false" ht="12.1" outlineLevel="0" r="1">
      <c r="A1" s="1"/>
      <c r="B1" s="1"/>
      <c r="C1" s="1"/>
    </row>
    <row collapsed="false" customFormat="false" customHeight="false" hidden="false" ht="12.1" outlineLevel="0" r="2">
      <c r="A2" s="2" t="inlineStr">
        <is>
          <t>LEILÃO ONLINE.NET</t>
        </is>
      </c>
      <c r="B2" s="2"/>
      <c r="C2" s="2"/>
      <c r="D2" s="2"/>
      <c r="E2" s="2"/>
    </row>
    <row collapsed="false" customFormat="false" customHeight="false" hidden="false" ht="12.1" outlineLevel="0" r="3">
      <c r="A3" s="1"/>
      <c r="B3" s="1"/>
      <c r="C3" s="1"/>
    </row>
    <row collapsed="false" customFormat="false" customHeight="false" hidden="false" ht="12.1" outlineLevel="0" r="4">
      <c r="A4" s="1"/>
      <c r="B4" s="1"/>
      <c r="C4" s="1"/>
    </row>
    <row collapsed="false" customFormat="false" customHeight="false" hidden="false" ht="12.1" outlineLevel="0" r="5">
      <c r="A5" s="1"/>
      <c r="B5" s="1"/>
      <c r="C5" s="1"/>
    </row>
    <row collapsed="false" customFormat="false" customHeight="false" hidden="false" ht="12.1" outlineLevel="0" r="6">
      <c r="A6" s="3" t="inlineStr">
        <is>
          <t>Leilão</t>
        </is>
      </c>
      <c r="B6" s="4" t="inlineStr">
        <is>
          <t>MÁQUINAS PESADAS * IMPLEMENTOS * SUCATAS * MOTORES</t>
        </is>
      </c>
      <c r="C6" s="4"/>
      <c r="D6" s="4"/>
      <c r="E6" s="4"/>
      <c r="F6" s="4"/>
    </row>
    <row collapsed="false" customFormat="false" customHeight="false" hidden="false" ht="12.1" outlineLevel="0" r="7">
      <c r="A7" s="3" t="inlineStr">
        <is>
          <t>Data</t>
        </is>
      </c>
      <c r="B7" s="4" t="inlineStr">
        <is>
          <t>16/09/2022 10:30</t>
        </is>
      </c>
      <c r="C7" s="4"/>
      <c r="D7" s="4"/>
      <c r="E7" s="4"/>
      <c r="F7" s="4"/>
    </row>
    <row collapsed="false" customFormat="false" customHeight="false" hidden="false" ht="12.1" outlineLevel="0" r="8">
      <c r="A8" s="3" t="inlineStr">
        <is>
          <t>Leiloeiro</t>
        </is>
      </c>
      <c r="B8" s="4" t="inlineStr">
        <is>
          <t>Gustavo Rossi</t>
        </is>
      </c>
      <c r="C8" s="4"/>
      <c r="D8" s="4"/>
      <c r="E8" s="4"/>
      <c r="F8" s="4"/>
    </row>
    <row collapsed="false" customFormat="false" customHeight="false" hidden="false" ht="12.1" outlineLevel="0" r="9">
      <c r="A9" s="1"/>
      <c r="B9" s="1"/>
      <c r="C9" s="1"/>
    </row>
    <row collapsed="false" customFormat="false" customHeight="false" hidden="false" ht="12.1" outlineLevel="0" r="10">
      <c r="A10" s="3" t="inlineStr">
        <is>
          <t>Lote</t>
        </is>
      </c>
      <c r="B10" s="3" t="inlineStr">
        <is>
          <t>Descrição</t>
        </is>
      </c>
      <c r="C10" s="3" t="inlineStr">
        <is>
          <t>Status</t>
        </is>
      </c>
      <c r="D10" s="3" t="inlineStr">
        <is>
          <t>Lances</t>
        </is>
      </c>
      <c r="E10" s="3" t="inlineStr">
        <is>
          <t>Lance atual</t>
        </is>
      </c>
      <c r="F10" s="3" t="inlineStr">
        <is>
          <t>Inc. mínimo</t>
        </is>
      </c>
    </row>
    <row collapsed="false" customFormat="false" customHeight="false" hidden="false" ht="12.1" outlineLevel="0" r="11">
      <c r="A11" s="5" t="s">
        <f>=HYPERLINK("https://leilaoonline.net/lote/detalhe/142273", "003")</f>
      </c>
      <c r="B11" s="4" t="s">
        <f>=HYPERLINK("https://leilaoonline.net/lote/detalhe/142273", " [vídeo] - Base de cinta transportadora")</f>
      </c>
      <c r="C11" s="4" t="inlineStr">
        <is>
          <t>Não vendido</t>
        </is>
      </c>
      <c r="D11" s="4" t="inlineStr">
        <is>
          <t>5</t>
        </is>
      </c>
      <c r="E11" s="5" t="inlineStr">
        <is>
          <t>2.000,00</t>
        </is>
      </c>
      <c r="F11" s="4" t="inlineStr">
        <is>
          <t>250.00</t>
        </is>
      </c>
    </row>
    <row collapsed="false" customFormat="false" customHeight="false" hidden="false" ht="12.1" outlineLevel="0" r="12">
      <c r="A12" s="5" t="s">
        <f>=HYPERLINK("https://leilaoonline.net/lote/detalhe/142270", "004")</f>
      </c>
      <c r="B12" s="4" t="s">
        <f>=HYPERLINK("https://leilaoonline.net/lote/detalhe/142270", "  Base de cinta transportadora")</f>
      </c>
      <c r="C12" s="4" t="inlineStr">
        <is>
          <t>Não vendido</t>
        </is>
      </c>
      <c r="D12" s="4" t="inlineStr">
        <is>
          <t>1</t>
        </is>
      </c>
      <c r="E12" s="5" t="inlineStr">
        <is>
          <t>1.000,00</t>
        </is>
      </c>
      <c r="F12" s="4" t="inlineStr">
        <is>
          <t>250.00</t>
        </is>
      </c>
    </row>
    <row collapsed="false" customFormat="false" customHeight="false" hidden="false" ht="12.1" outlineLevel="0" r="13">
      <c r="A13" s="5" t="s">
        <f>=HYPERLINK("https://leilaoonline.net/lote/detalhe/142269", "005")</f>
      </c>
      <c r="B13" s="4" t="s">
        <f>=HYPERLINK("https://leilaoonline.net/lote/detalhe/142269", " Base de cinta transportadora - Sem redutor")</f>
      </c>
      <c r="C13" s="4" t="inlineStr">
        <is>
          <t>Não vendido</t>
        </is>
      </c>
      <c r="D13" s="4" t="inlineStr">
        <is>
          <t>1</t>
        </is>
      </c>
      <c r="E13" s="5" t="inlineStr">
        <is>
          <t>500,00</t>
        </is>
      </c>
      <c r="F13" s="4" t="inlineStr">
        <is>
          <t>250.00</t>
        </is>
      </c>
    </row>
    <row collapsed="false" customFormat="false" customHeight="false" hidden="false" ht="12.1" outlineLevel="0" r="14">
      <c r="A14" s="5" t="s">
        <f>=HYPERLINK("https://leilaoonline.net/lote/detalhe/142312", "006")</f>
      </c>
      <c r="B14" s="4" t="s">
        <f>=HYPERLINK("https://leilaoonline.net/lote/detalhe/142312", "Lote com: 10 correntes para guincho ")</f>
      </c>
      <c r="C14" s="4" t="inlineStr">
        <is>
          <t>Não vendido</t>
        </is>
      </c>
      <c r="D14" s="4" t="inlineStr">
        <is>
          <t>2</t>
        </is>
      </c>
      <c r="E14" s="5" t="inlineStr">
        <is>
          <t>400,00</t>
        </is>
      </c>
      <c r="F14" s="4" t="inlineStr">
        <is>
          <t>100.00</t>
        </is>
      </c>
    </row>
    <row collapsed="false" customFormat="false" customHeight="false" hidden="false" ht="12.1" outlineLevel="0" r="15">
      <c r="A15" s="5" t="s">
        <f>=HYPERLINK("https://leilaoonline.net/lote/detalhe/142274", "008")</f>
      </c>
      <c r="B15" s="4" t="s">
        <f>=HYPERLINK("https://leilaoonline.net/lote/detalhe/142274", " [vídeo] - Roçadeira de grama ")</f>
      </c>
      <c r="C15" s="4" t="inlineStr">
        <is>
          <t>Não vendido</t>
        </is>
      </c>
      <c r="D15" s="4" t="inlineStr">
        <is>
          <t>0</t>
        </is>
      </c>
      <c r="E15" s="5" t="inlineStr">
        <is>
          <t>100,00</t>
        </is>
      </c>
      <c r="F15" s="4" t="inlineStr">
        <is>
          <t>100.00</t>
        </is>
      </c>
    </row>
    <row collapsed="false" customFormat="false" customHeight="false" hidden="false" ht="12.1" outlineLevel="0" r="16">
      <c r="A16" s="5" t="s">
        <f>=HYPERLINK("https://leilaoonline.net/lote/detalhe/142277", "010")</f>
      </c>
      <c r="B16" s="4" t="s">
        <f>=HYPERLINK("https://leilaoonline.net/lote/detalhe/142277", " Lancha - sem espeficicações ")</f>
      </c>
      <c r="C16" s="4" t="inlineStr">
        <is>
          <t>Não vendido</t>
        </is>
      </c>
      <c r="D16" s="4" t="inlineStr">
        <is>
          <t>0</t>
        </is>
      </c>
      <c r="E16" s="5" t="inlineStr">
        <is>
          <t>5.000,00</t>
        </is>
      </c>
      <c r="F16" s="4" t="inlineStr">
        <is>
          <t>500.00</t>
        </is>
      </c>
    </row>
    <row collapsed="false" customFormat="false" customHeight="false" hidden="false" ht="12.1" outlineLevel="0" r="17">
      <c r="A17" s="5" t="s">
        <f>=HYPERLINK("https://leilaoonline.net/lote/detalhe/142275", "011")</f>
      </c>
      <c r="B17" s="4" t="s">
        <f>=HYPERLINK("https://leilaoonline.net/lote/detalhe/142275", " Compactador de lixo ")</f>
      </c>
      <c r="C17" s="4" t="inlineStr">
        <is>
          <t>Não vendido</t>
        </is>
      </c>
      <c r="D17" s="4" t="inlineStr">
        <is>
          <t>1</t>
        </is>
      </c>
      <c r="E17" s="5" t="inlineStr">
        <is>
          <t>3.000,00</t>
        </is>
      </c>
      <c r="F17" s="4" t="inlineStr">
        <is>
          <t>250.00</t>
        </is>
      </c>
    </row>
    <row collapsed="false" customFormat="false" customHeight="false" hidden="false" ht="12.1" outlineLevel="0" r="18">
      <c r="A18" s="5" t="s">
        <f>=HYPERLINK("https://leilaoonline.net/lote/detalhe/142271", "012")</f>
      </c>
      <c r="B18" s="4" t="s">
        <f>=HYPERLINK("https://leilaoonline.net/lote/detalhe/142271", " Diferencial de Máquina 966")</f>
      </c>
      <c r="C18" s="4" t="inlineStr">
        <is>
          <t>Não vendido</t>
        </is>
      </c>
      <c r="D18" s="4" t="inlineStr">
        <is>
          <t>1</t>
        </is>
      </c>
      <c r="E18" s="5" t="inlineStr">
        <is>
          <t>2.500,00</t>
        </is>
      </c>
      <c r="F18" s="4" t="inlineStr">
        <is>
          <t>250.00</t>
        </is>
      </c>
    </row>
    <row collapsed="false" customFormat="false" customHeight="false" hidden="false" ht="12.1" outlineLevel="0" r="19">
      <c r="A19" s="5" t="s">
        <f>=HYPERLINK("https://leilaoonline.net/lote/detalhe/142281", "013")</f>
      </c>
      <c r="B19" s="4" t="s">
        <f>=HYPERLINK("https://leilaoonline.net/lote/detalhe/142281", " Silo de ração")</f>
      </c>
      <c r="C19" s="4" t="inlineStr">
        <is>
          <t>Não vendido</t>
        </is>
      </c>
      <c r="D19" s="4" t="inlineStr">
        <is>
          <t>0</t>
        </is>
      </c>
      <c r="E19" s="5" t="inlineStr">
        <is>
          <t>9.000,00</t>
        </is>
      </c>
      <c r="F19" s="4" t="inlineStr">
        <is>
          <t>500.00</t>
        </is>
      </c>
    </row>
    <row collapsed="false" customFormat="false" customHeight="false" hidden="false" ht="12.1" outlineLevel="0" r="20">
      <c r="A20" s="5" t="s">
        <f>=HYPERLINK("https://leilaoonline.net/lote/detalhe/142272", "014")</f>
      </c>
      <c r="B20" s="4" t="s">
        <f>=HYPERLINK("https://leilaoonline.net/lote/detalhe/142272", " Filtro de manga industrial")</f>
      </c>
      <c r="C20" s="4" t="inlineStr">
        <is>
          <t>Não vendido</t>
        </is>
      </c>
      <c r="D20" s="4" t="inlineStr">
        <is>
          <t>0</t>
        </is>
      </c>
      <c r="E20" s="5" t="inlineStr">
        <is>
          <t>12.000,00</t>
        </is>
      </c>
      <c r="F20" s="4" t="inlineStr">
        <is>
          <t>500.00</t>
        </is>
      </c>
    </row>
    <row collapsed="false" customFormat="false" customHeight="false" hidden="false" ht="12.1" outlineLevel="0" r="21">
      <c r="A21" s="5" t="s">
        <f>=HYPERLINK("https://leilaoonline.net/lote/detalhe/142278", "016")</f>
      </c>
      <c r="B21" s="4" t="s">
        <f>=HYPERLINK("https://leilaoonline.net/lote/detalhe/142278", " Retífica Industrial ")</f>
      </c>
      <c r="C21" s="4" t="inlineStr">
        <is>
          <t>Não vendido</t>
        </is>
      </c>
      <c r="D21" s="4" t="inlineStr">
        <is>
          <t>0</t>
        </is>
      </c>
      <c r="E21" s="5" t="inlineStr">
        <is>
          <t>12.500,00</t>
        </is>
      </c>
      <c r="F21" s="4" t="inlineStr">
        <is>
          <t>250.00</t>
        </is>
      </c>
    </row>
    <row collapsed="false" customFormat="false" customHeight="false" hidden="false" ht="12.1" outlineLevel="0" r="22">
      <c r="A22" s="5" t="s">
        <f>=HYPERLINK("https://leilaoonline.net/lote/detalhe/142279", "019")</f>
      </c>
      <c r="B22" s="4" t="s">
        <f>=HYPERLINK("https://leilaoonline.net/lote/detalhe/142279", " Britador")</f>
      </c>
      <c r="C22" s="4" t="inlineStr">
        <is>
          <t>Não vendido</t>
        </is>
      </c>
      <c r="D22" s="4" t="inlineStr">
        <is>
          <t>0</t>
        </is>
      </c>
      <c r="E22" s="5" t="inlineStr">
        <is>
          <t>17.000,00</t>
        </is>
      </c>
      <c r="F22" s="4" t="inlineStr">
        <is>
          <t>500.00</t>
        </is>
      </c>
    </row>
    <row collapsed="false" customFormat="false" customHeight="false" hidden="false" ht="12.1" outlineLevel="0" r="23">
      <c r="A23" s="5" t="s">
        <f>=HYPERLINK("https://leilaoonline.net/lote/detalhe/142311", "020")</f>
      </c>
      <c r="B23" s="4" t="s">
        <f>=HYPERLINK("https://leilaoonline.net/lote/detalhe/142311", " Jogo Roda Amarok - aro 22 - 265/35")</f>
      </c>
      <c r="C23" s="4" t="inlineStr">
        <is>
          <t>Não vendido</t>
        </is>
      </c>
      <c r="D23" s="4" t="inlineStr">
        <is>
          <t>3</t>
        </is>
      </c>
      <c r="E23" s="5" t="inlineStr">
        <is>
          <t>1.500,00</t>
        </is>
      </c>
      <c r="F23" s="4" t="inlineStr">
        <is>
          <t>250.00</t>
        </is>
      </c>
    </row>
    <row collapsed="false" customFormat="false" customHeight="false" hidden="false" ht="12.1" outlineLevel="0" r="24">
      <c r="A24" s="5" t="s">
        <f>=HYPERLINK("https://leilaoonline.net/lote/detalhe/142280", "021")</f>
      </c>
      <c r="B24" s="4" t="s">
        <f>=HYPERLINK("https://leilaoonline.net/lote/detalhe/142280", " Aspirador industrial")</f>
      </c>
      <c r="C24" s="4" t="inlineStr">
        <is>
          <t>Não vendido</t>
        </is>
      </c>
      <c r="D24" s="4" t="inlineStr">
        <is>
          <t>0</t>
        </is>
      </c>
      <c r="E24" s="5" t="inlineStr">
        <is>
          <t>300,00</t>
        </is>
      </c>
      <c r="F24" s="4" t="inlineStr">
        <is>
          <t>100.00</t>
        </is>
      </c>
    </row>
    <row collapsed="false" customFormat="false" customHeight="false" hidden="false" ht="12.1" outlineLevel="0" r="25">
      <c r="A25" s="5" t="s">
        <f>=HYPERLINK("https://leilaoonline.net/lote/detalhe/142282", "022")</f>
      </c>
      <c r="B25" s="4" t="s">
        <f>=HYPERLINK("https://leilaoonline.net/lote/detalhe/142282", " Bomba de água")</f>
      </c>
      <c r="C25" s="4" t="inlineStr">
        <is>
          <t>Não vendido</t>
        </is>
      </c>
      <c r="D25" s="4" t="inlineStr">
        <is>
          <t>0</t>
        </is>
      </c>
      <c r="E25" s="5" t="inlineStr">
        <is>
          <t>200,00</t>
        </is>
      </c>
      <c r="F25" s="4" t="inlineStr">
        <is>
          <t>100.00</t>
        </is>
      </c>
    </row>
    <row collapsed="false" customFormat="false" customHeight="false" hidden="false" ht="12.1" outlineLevel="0" r="26">
      <c r="A26" s="5" t="s">
        <f>=HYPERLINK("https://leilaoonline.net/lote/detalhe/142287", "023")</f>
      </c>
      <c r="B26" s="4" t="s">
        <f>=HYPERLINK("https://leilaoonline.net/lote/detalhe/142287", " Bomba de inox")</f>
      </c>
      <c r="C26" s="4" t="inlineStr">
        <is>
          <t>Não vendido</t>
        </is>
      </c>
      <c r="D26" s="4" t="inlineStr">
        <is>
          <t>0</t>
        </is>
      </c>
      <c r="E26" s="5" t="inlineStr">
        <is>
          <t>1.500,00</t>
        </is>
      </c>
      <c r="F26" s="4" t="inlineStr">
        <is>
          <t>250.00</t>
        </is>
      </c>
    </row>
    <row collapsed="false" customFormat="false" customHeight="false" hidden="false" ht="12.1" outlineLevel="0" r="27">
      <c r="A27" s="5" t="s">
        <f>=HYPERLINK("https://leilaoonline.net/lote/detalhe/142284", "026")</f>
      </c>
      <c r="B27" s="4" t="s">
        <f>=HYPERLINK("https://leilaoonline.net/lote/detalhe/142284", " Prensa")</f>
      </c>
      <c r="C27" s="4" t="inlineStr">
        <is>
          <t>Não vendido</t>
        </is>
      </c>
      <c r="D27" s="4" t="inlineStr">
        <is>
          <t>0</t>
        </is>
      </c>
      <c r="E27" s="5" t="inlineStr">
        <is>
          <t>1.500,00</t>
        </is>
      </c>
      <c r="F27" s="4" t="inlineStr">
        <is>
          <t>250.00</t>
        </is>
      </c>
    </row>
    <row collapsed="false" customFormat="false" customHeight="false" hidden="false" ht="12.1" outlineLevel="0" r="28">
      <c r="A28" s="5" t="s">
        <f>=HYPERLINK("https://leilaoonline.net/lote/detalhe/142276", "027")</f>
      </c>
      <c r="B28" s="4" t="s">
        <f>=HYPERLINK("https://leilaoonline.net/lote/detalhe/142276", " Guincho para Caminhão ou trator")</f>
      </c>
      <c r="C28" s="4" t="inlineStr">
        <is>
          <t>Não vendido</t>
        </is>
      </c>
      <c r="D28" s="4" t="inlineStr">
        <is>
          <t>0</t>
        </is>
      </c>
      <c r="E28" s="5" t="inlineStr">
        <is>
          <t>2.000,00</t>
        </is>
      </c>
      <c r="F28" s="4" t="inlineStr">
        <is>
          <t>250.00</t>
        </is>
      </c>
    </row>
    <row collapsed="false" customFormat="false" customHeight="false" hidden="false" ht="12.1" outlineLevel="0" r="29">
      <c r="A29" s="5" t="s">
        <f>=HYPERLINK("https://leilaoonline.net/lote/detalhe/142288", "028")</f>
      </c>
      <c r="B29" s="4" t="s">
        <f>=HYPERLINK("https://leilaoonline.net/lote/detalhe/142288", " Fechadora de caixa")</f>
      </c>
      <c r="C29" s="4" t="inlineStr">
        <is>
          <t>Não vendido</t>
        </is>
      </c>
      <c r="D29" s="4" t="inlineStr">
        <is>
          <t>0</t>
        </is>
      </c>
      <c r="E29" s="5" t="inlineStr">
        <is>
          <t>500,00</t>
        </is>
      </c>
      <c r="F29" s="4" t="inlineStr">
        <is>
          <t>100.00</t>
        </is>
      </c>
    </row>
    <row collapsed="false" customFormat="false" customHeight="false" hidden="false" ht="12.1" outlineLevel="0" r="30">
      <c r="A30" s="5" t="s">
        <f>=HYPERLINK("https://leilaoonline.net/lote/detalhe/142283", "029")</f>
      </c>
      <c r="B30" s="4" t="s">
        <f>=HYPERLINK("https://leilaoonline.net/lote/detalhe/142283", " Rotuladora Codatec")</f>
      </c>
      <c r="C30" s="4" t="inlineStr">
        <is>
          <t>Não vendido</t>
        </is>
      </c>
      <c r="D30" s="4" t="inlineStr">
        <is>
          <t>0</t>
        </is>
      </c>
      <c r="E30" s="5" t="inlineStr">
        <is>
          <t>1.000,00</t>
        </is>
      </c>
      <c r="F30" s="4" t="inlineStr">
        <is>
          <t>250.00</t>
        </is>
      </c>
    </row>
    <row collapsed="false" customFormat="false" customHeight="false" hidden="false" ht="12.1" outlineLevel="0" r="31">
      <c r="A31" s="5" t="s">
        <f>=HYPERLINK("https://leilaoonline.net/lote/detalhe/142268", "030")</f>
      </c>
      <c r="B31" s="4" t="s">
        <f>=HYPERLINK("https://leilaoonline.net/lote/detalhe/142268", " Resfriador de leite")</f>
      </c>
      <c r="C31" s="4" t="inlineStr">
        <is>
          <t>Não vendido</t>
        </is>
      </c>
      <c r="D31" s="4" t="inlineStr">
        <is>
          <t>0</t>
        </is>
      </c>
      <c r="E31" s="5" t="inlineStr">
        <is>
          <t>4.000,00</t>
        </is>
      </c>
      <c r="F31" s="4" t="inlineStr">
        <is>
          <t>500.00</t>
        </is>
      </c>
    </row>
    <row collapsed="false" customFormat="false" customHeight="false" hidden="false" ht="12.1" outlineLevel="0" r="32">
      <c r="A32" s="5" t="s">
        <f>=HYPERLINK("https://leilaoonline.net/lote/detalhe/142285", "031")</f>
      </c>
      <c r="B32" s="4" t="s">
        <f>=HYPERLINK("https://leilaoonline.net/lote/detalhe/142285", " Tesoura de chapa ")</f>
      </c>
      <c r="C32" s="4" t="inlineStr">
        <is>
          <t>Não vendido</t>
        </is>
      </c>
      <c r="D32" s="4" t="inlineStr">
        <is>
          <t>2</t>
        </is>
      </c>
      <c r="E32" s="5" t="inlineStr">
        <is>
          <t>1.000,00</t>
        </is>
      </c>
      <c r="F32" s="4" t="inlineStr">
        <is>
          <t>100.00</t>
        </is>
      </c>
    </row>
    <row collapsed="false" customFormat="false" customHeight="false" hidden="false" ht="12.1" outlineLevel="0" r="33">
      <c r="A33" s="5" t="s">
        <f>=HYPERLINK("https://leilaoonline.net/lote/detalhe/142286", "034")</f>
      </c>
      <c r="B33" s="4" t="s">
        <f>=HYPERLINK("https://leilaoonline.net/lote/detalhe/142286", " Máquina Sem identificação")</f>
      </c>
      <c r="C33" s="4" t="inlineStr">
        <is>
          <t>Não vendido</t>
        </is>
      </c>
      <c r="D33" s="4" t="inlineStr">
        <is>
          <t>0</t>
        </is>
      </c>
      <c r="E33" s="5" t="inlineStr">
        <is>
          <t>2.000,00</t>
        </is>
      </c>
      <c r="F33" s="4" t="inlineStr">
        <is>
          <t>250.00</t>
        </is>
      </c>
    </row>
    <row collapsed="false" customFormat="false" customHeight="false" hidden="false" ht="12.1" outlineLevel="0" r="34">
      <c r="A34" s="5" t="s">
        <f>=HYPERLINK("https://leilaoonline.net/lote/detalhe/142289", "035")</f>
      </c>
      <c r="B34" s="4" t="s">
        <f>=HYPERLINK("https://leilaoonline.net/lote/detalhe/142289", " Compressor para descarga de carreta silo ")</f>
      </c>
      <c r="C34" s="4" t="inlineStr">
        <is>
          <t>Não vendido</t>
        </is>
      </c>
      <c r="D34" s="4" t="inlineStr">
        <is>
          <t>0</t>
        </is>
      </c>
      <c r="E34" s="5" t="inlineStr">
        <is>
          <t>3.500,00</t>
        </is>
      </c>
      <c r="F34" s="4" t="inlineStr">
        <is>
          <t>250.00</t>
        </is>
      </c>
    </row>
    <row collapsed="false" customFormat="false" customHeight="false" hidden="false" ht="12.1" outlineLevel="0" r="35">
      <c r="A35" s="5" t="s">
        <f>=HYPERLINK("https://leilaoonline.net/lote/detalhe/142293", "036")</f>
      </c>
      <c r="B35" s="4" t="s">
        <f>=HYPERLINK("https://leilaoonline.net/lote/detalhe/142293", " Moinho de plástico")</f>
      </c>
      <c r="C35" s="4" t="inlineStr">
        <is>
          <t>Não vendido</t>
        </is>
      </c>
      <c r="D35" s="4" t="inlineStr">
        <is>
          <t>0</t>
        </is>
      </c>
      <c r="E35" s="5" t="inlineStr">
        <is>
          <t>17.000,00</t>
        </is>
      </c>
      <c r="F35" s="4" t="inlineStr">
        <is>
          <t>500.00</t>
        </is>
      </c>
    </row>
    <row collapsed="false" customFormat="false" customHeight="false" hidden="false" ht="12.1" outlineLevel="0" r="36">
      <c r="A36" s="5" t="s">
        <f>=HYPERLINK("https://leilaoonline.net/lote/detalhe/142290", "038")</f>
      </c>
      <c r="B36" s="4" t="s">
        <f>=HYPERLINK("https://leilaoonline.net/lote/detalhe/142290", " Máquina Invicta")</f>
      </c>
      <c r="C36" s="4" t="inlineStr">
        <is>
          <t>Não vendido</t>
        </is>
      </c>
      <c r="D36" s="4" t="inlineStr">
        <is>
          <t>0</t>
        </is>
      </c>
      <c r="E36" s="5" t="inlineStr">
        <is>
          <t>2.000,00</t>
        </is>
      </c>
      <c r="F36" s="4" t="inlineStr">
        <is>
          <t>250.00</t>
        </is>
      </c>
    </row>
    <row collapsed="false" customFormat="false" customHeight="false" hidden="false" ht="12.1" outlineLevel="0" r="37">
      <c r="A37" s="5" t="s">
        <f>=HYPERLINK("https://leilaoonline.net/lote/detalhe/142296", "039")</f>
      </c>
      <c r="B37" s="4" t="s">
        <f>=HYPERLINK("https://leilaoonline.net/lote/detalhe/142296", " Implemento para trator ")</f>
      </c>
      <c r="C37" s="4" t="inlineStr">
        <is>
          <t>Não vendido</t>
        </is>
      </c>
      <c r="D37" s="4" t="inlineStr">
        <is>
          <t>0</t>
        </is>
      </c>
      <c r="E37" s="5" t="inlineStr">
        <is>
          <t>1.000,00</t>
        </is>
      </c>
      <c r="F37" s="4" t="inlineStr">
        <is>
          <t>250.00</t>
        </is>
      </c>
    </row>
    <row collapsed="false" customFormat="false" customHeight="false" hidden="false" ht="12.1" outlineLevel="0" r="38">
      <c r="A38" s="5" t="s">
        <f>=HYPERLINK("https://leilaoonline.net/lote/detalhe/142291", "040")</f>
      </c>
      <c r="B38" s="4" t="s">
        <f>=HYPERLINK("https://leilaoonline.net/lote/detalhe/142291", "Paleteira hidráulica - com giro ")</f>
      </c>
      <c r="C38" s="4" t="inlineStr">
        <is>
          <t>Não vendido</t>
        </is>
      </c>
      <c r="D38" s="4" t="inlineStr">
        <is>
          <t>0</t>
        </is>
      </c>
      <c r="E38" s="5" t="inlineStr">
        <is>
          <t>1.500,00</t>
        </is>
      </c>
      <c r="F38" s="4" t="inlineStr">
        <is>
          <t>250.00</t>
        </is>
      </c>
    </row>
    <row collapsed="false" customFormat="false" customHeight="false" hidden="false" ht="12.1" outlineLevel="0" r="39">
      <c r="A39" s="5" t="s">
        <f>=HYPERLINK("https://leilaoonline.net/lote/detalhe/142297", "041")</f>
      </c>
      <c r="B39" s="4" t="s">
        <f>=HYPERLINK("https://leilaoonline.net/lote/detalhe/142297", " Garra para lenha")</f>
      </c>
      <c r="C39" s="4" t="inlineStr">
        <is>
          <t>Não vendido</t>
        </is>
      </c>
      <c r="D39" s="4" t="inlineStr">
        <is>
          <t>1</t>
        </is>
      </c>
      <c r="E39" s="5" t="inlineStr">
        <is>
          <t>8.000,00</t>
        </is>
      </c>
      <c r="F39" s="4" t="inlineStr">
        <is>
          <t>500.00</t>
        </is>
      </c>
    </row>
    <row collapsed="false" customFormat="false" customHeight="false" hidden="false" ht="12.1" outlineLevel="0" r="40">
      <c r="A40" s="5" t="s">
        <f>=HYPERLINK("https://leilaoonline.net/lote/detalhe/142292", "042")</f>
      </c>
      <c r="B40" s="4" t="s">
        <f>=HYPERLINK("https://leilaoonline.net/lote/detalhe/142292", " Garra sucateira")</f>
      </c>
      <c r="C40" s="4" t="inlineStr">
        <is>
          <t>Não vendido</t>
        </is>
      </c>
      <c r="D40" s="4" t="inlineStr">
        <is>
          <t>0</t>
        </is>
      </c>
      <c r="E40" s="5" t="inlineStr">
        <is>
          <t>25.000,00</t>
        </is>
      </c>
      <c r="F40" s="4" t="inlineStr">
        <is>
          <t>500.00</t>
        </is>
      </c>
    </row>
    <row collapsed="false" customFormat="false" customHeight="false" hidden="false" ht="12.1" outlineLevel="0" r="41">
      <c r="A41" s="5" t="s">
        <f>=HYPERLINK("https://leilaoonline.net/lote/detalhe/142298", "043")</f>
      </c>
      <c r="B41" s="4" t="s">
        <f>=HYPERLINK("https://leilaoonline.net/lote/detalhe/142298", " Diferencial Frontier 2005")</f>
      </c>
      <c r="C41" s="4" t="inlineStr">
        <is>
          <t>Não vendido</t>
        </is>
      </c>
      <c r="D41" s="4" t="inlineStr">
        <is>
          <t>0</t>
        </is>
      </c>
      <c r="E41" s="5" t="inlineStr">
        <is>
          <t>1.000,00</t>
        </is>
      </c>
      <c r="F41" s="4" t="inlineStr">
        <is>
          <t>250.00</t>
        </is>
      </c>
    </row>
    <row collapsed="false" customFormat="false" customHeight="false" hidden="false" ht="12.1" outlineLevel="0" r="42">
      <c r="A42" s="5" t="s">
        <f>=HYPERLINK("https://leilaoonline.net/lote/detalhe/142299", "044")</f>
      </c>
      <c r="B42" s="4" t="s">
        <f>=HYPERLINK("https://leilaoonline.net/lote/detalhe/142299", " Cabine - Scania ")</f>
      </c>
      <c r="C42" s="4" t="inlineStr">
        <is>
          <t>Não vendido</t>
        </is>
      </c>
      <c r="D42" s="4" t="inlineStr">
        <is>
          <t>0</t>
        </is>
      </c>
      <c r="E42" s="5" t="inlineStr">
        <is>
          <t>2.000,00</t>
        </is>
      </c>
      <c r="F42" s="4" t="inlineStr">
        <is>
          <t>250.00</t>
        </is>
      </c>
    </row>
    <row collapsed="false" customFormat="false" customHeight="false" hidden="false" ht="12.1" outlineLevel="0" r="43">
      <c r="A43" s="5" t="s">
        <f>=HYPERLINK("https://leilaoonline.net/lote/detalhe/142295", "045")</f>
      </c>
      <c r="B43" s="4" t="s">
        <f>=HYPERLINK("https://leilaoonline.net/lote/detalhe/142295", " Trator Antigo")</f>
      </c>
      <c r="C43" s="4" t="inlineStr">
        <is>
          <t>Não vendido</t>
        </is>
      </c>
      <c r="D43" s="4" t="inlineStr">
        <is>
          <t>1</t>
        </is>
      </c>
      <c r="E43" s="5" t="inlineStr">
        <is>
          <t>2.000,00</t>
        </is>
      </c>
      <c r="F43" s="4" t="inlineStr">
        <is>
          <t>250.00</t>
        </is>
      </c>
    </row>
    <row collapsed="false" customFormat="false" customHeight="false" hidden="false" ht="12.1" outlineLevel="0" r="44">
      <c r="A44" s="5" t="s">
        <f>=HYPERLINK("https://leilaoonline.net/lote/detalhe/142302", "049")</f>
      </c>
      <c r="B44" s="4" t="s">
        <f>=HYPERLINK("https://leilaoonline.net/lote/detalhe/142302", " Prateleiras - Lances por  KG - 25  unidades - Aproximadamente 3.700 KGs")</f>
      </c>
      <c r="C44" s="4" t="inlineStr">
        <is>
          <t>Não vendido</t>
        </is>
      </c>
      <c r="D44" s="4" t="inlineStr">
        <is>
          <t>0</t>
        </is>
      </c>
      <c r="E44" s="5" t="inlineStr">
        <is>
          <t>2,00</t>
        </is>
      </c>
      <c r="F44" s="4" t="inlineStr">
        <is>
          <t>0.10</t>
        </is>
      </c>
    </row>
    <row collapsed="false" customFormat="false" customHeight="false" hidden="false" ht="12.1" outlineLevel="0" r="45">
      <c r="A45" s="5" t="s">
        <f>=HYPERLINK("https://leilaoonline.net/lote/detalhe/142294", "050")</f>
      </c>
      <c r="B45" s="4" t="s">
        <f>=HYPERLINK("https://leilaoonline.net/lote/detalhe/142294", " Cabine Volvo")</f>
      </c>
      <c r="C45" s="4" t="inlineStr">
        <is>
          <t>Não vendido</t>
        </is>
      </c>
      <c r="D45" s="4" t="inlineStr">
        <is>
          <t>0</t>
        </is>
      </c>
      <c r="E45" s="5" t="inlineStr">
        <is>
          <t>1.000,00</t>
        </is>
      </c>
      <c r="F45" s="4" t="inlineStr">
        <is>
          <t>250.00</t>
        </is>
      </c>
    </row>
    <row collapsed="false" customFormat="false" customHeight="false" hidden="false" ht="12.1" outlineLevel="0" r="46">
      <c r="A46" s="5" t="s">
        <f>=HYPERLINK("https://leilaoonline.net/lote/detalhe/142301", "052")</f>
      </c>
      <c r="B46" s="4" t="s">
        <f>=HYPERLINK("https://leilaoonline.net/lote/detalhe/142301", " Cabine Frontier")</f>
      </c>
      <c r="C46" s="4" t="inlineStr">
        <is>
          <t>Não vendido</t>
        </is>
      </c>
      <c r="D46" s="4" t="inlineStr">
        <is>
          <t>0</t>
        </is>
      </c>
      <c r="E46" s="5" t="inlineStr">
        <is>
          <t>500,00</t>
        </is>
      </c>
      <c r="F46" s="4" t="inlineStr">
        <is>
          <t>250.00</t>
        </is>
      </c>
    </row>
    <row collapsed="false" customFormat="false" customHeight="false" hidden="false" ht="12.1" outlineLevel="0" r="47">
      <c r="A47" s="5" t="s">
        <f>=HYPERLINK("https://leilaoonline.net/lote/detalhe/142303", "055")</f>
      </c>
      <c r="B47" s="4" t="s">
        <f>=HYPERLINK("https://leilaoonline.net/lote/detalhe/142303", "Furadeira ")</f>
      </c>
      <c r="C47" s="4" t="inlineStr">
        <is>
          <t>Não vendido</t>
        </is>
      </c>
      <c r="D47" s="4" t="inlineStr">
        <is>
          <t>1</t>
        </is>
      </c>
      <c r="E47" s="5" t="inlineStr">
        <is>
          <t>1.250,00</t>
        </is>
      </c>
      <c r="F47" s="4" t="inlineStr">
        <is>
          <t>250.00</t>
        </is>
      </c>
    </row>
    <row collapsed="false" customFormat="false" customHeight="false" hidden="false" ht="12.1" outlineLevel="0" r="48">
      <c r="A48" s="5" t="s">
        <f>=HYPERLINK("https://leilaoonline.net/lote/detalhe/142304", "058")</f>
      </c>
      <c r="B48" s="4" t="s">
        <f>=HYPERLINK("https://leilaoonline.net/lote/detalhe/142304", "Serra")</f>
      </c>
      <c r="C48" s="4" t="inlineStr">
        <is>
          <t>Não vendido</t>
        </is>
      </c>
      <c r="D48" s="4" t="inlineStr">
        <is>
          <t>0</t>
        </is>
      </c>
      <c r="E48" s="5" t="inlineStr">
        <is>
          <t>900,00</t>
        </is>
      </c>
      <c r="F48" s="4" t="inlineStr">
        <is>
          <t>100.00</t>
        </is>
      </c>
    </row>
    <row collapsed="false" customFormat="false" customHeight="false" hidden="false" ht="12.1" outlineLevel="0" r="49">
      <c r="A49" s="5" t="s">
        <f>=HYPERLINK("https://leilaoonline.net/lote/detalhe/143160", "059")</f>
      </c>
      <c r="B49" s="4" t="s">
        <f>=HYPERLINK("https://leilaoonline.net/lote/detalhe/143160", "Calandra industrial - 2.5 M ")</f>
      </c>
      <c r="C49" s="4" t="inlineStr">
        <is>
          <t>Não vendido</t>
        </is>
      </c>
      <c r="D49" s="4" t="inlineStr">
        <is>
          <t>0</t>
        </is>
      </c>
      <c r="E49" s="5" t="inlineStr">
        <is>
          <t>7.000,00</t>
        </is>
      </c>
      <c r="F49" s="4" t="inlineStr">
        <is>
          <t>500.00</t>
        </is>
      </c>
    </row>
    <row collapsed="false" customFormat="false" customHeight="false" hidden="false" ht="12.1" outlineLevel="0" r="50">
      <c r="A50" s="5" t="s">
        <f>=HYPERLINK("https://leilaoonline.net/lote/detalhe/143578", "060")</f>
      </c>
      <c r="B50" s="4" t="s">
        <f>=HYPERLINK("https://leilaoonline.net/lote/detalhe/143578", "Picadeira ensiladeira agrícola")</f>
      </c>
      <c r="C50" s="4" t="inlineStr">
        <is>
          <t>Não vendido</t>
        </is>
      </c>
      <c r="D50" s="4" t="inlineStr">
        <is>
          <t>1</t>
        </is>
      </c>
      <c r="E50" s="5" t="inlineStr">
        <is>
          <t>500,00</t>
        </is>
      </c>
      <c r="F50" s="4" t="inlineStr">
        <is>
          <t>250.00</t>
        </is>
      </c>
    </row>
    <row collapsed="false" customFormat="false" customHeight="false" hidden="false" ht="12.1" outlineLevel="0" r="51">
      <c r="A51" s="5" t="s">
        <f>=HYPERLINK("https://leilaoonline.net/lote/detalhe/143579", "061")</f>
      </c>
      <c r="B51" s="4" t="s">
        <f>=HYPERLINK("https://leilaoonline.net/lote/detalhe/143579", "Suporte Pulverizador Columbio Cross")</f>
      </c>
      <c r="C51" s="4" t="inlineStr">
        <is>
          <t>Não vendido</t>
        </is>
      </c>
      <c r="D51" s="4" t="inlineStr">
        <is>
          <t>0</t>
        </is>
      </c>
      <c r="E51" s="5" t="inlineStr">
        <is>
          <t>500,00</t>
        </is>
      </c>
      <c r="F51" s="4" t="inlineStr">
        <is>
          <t>100.00</t>
        </is>
      </c>
    </row>
    <row collapsed="false" customFormat="false" customHeight="false" hidden="false" ht="12.1" outlineLevel="0" r="52">
      <c r="A52" s="5" t="s">
        <f>=HYPERLINK("https://leilaoonline.net/lote/detalhe/143580", "062")</f>
      </c>
      <c r="B52" s="4" t="s">
        <f>=HYPERLINK("https://leilaoonline.net/lote/detalhe/143580", "Lanças e Garra Hidraulica para fardos com pistons")</f>
      </c>
      <c r="C52" s="4" t="inlineStr">
        <is>
          <t>Não vendido</t>
        </is>
      </c>
      <c r="D52" s="4" t="inlineStr">
        <is>
          <t>1</t>
        </is>
      </c>
      <c r="E52" s="5" t="inlineStr">
        <is>
          <t>10.000,00</t>
        </is>
      </c>
      <c r="F52" s="4" t="inlineStr">
        <is>
          <t>500.00</t>
        </is>
      </c>
    </row>
    <row collapsed="false" customFormat="false" customHeight="false" hidden="false" ht="12.1" outlineLevel="0" r="53">
      <c r="A53" s="5" t="s">
        <f>=HYPERLINK("https://leilaoonline.net/lote/detalhe/143720", "063")</f>
      </c>
      <c r="B53" s="4" t="s">
        <f>=HYPERLINK("https://leilaoonline.net/lote/detalhe/143720", "Moto sem documento - 50cc")</f>
      </c>
      <c r="C53" s="4" t="inlineStr">
        <is>
          <t>Não vendido</t>
        </is>
      </c>
      <c r="D53" s="4" t="inlineStr">
        <is>
          <t>1</t>
        </is>
      </c>
      <c r="E53" s="5" t="inlineStr">
        <is>
          <t>200,00</t>
        </is>
      </c>
      <c r="F53" s="4" t="inlineStr">
        <is>
          <t>100.00</t>
        </is>
      </c>
    </row>
    <row collapsed="false" customFormat="false" customHeight="false" hidden="false" ht="12.1" outlineLevel="0" r="54">
      <c r="A54" s="5" t="s">
        <f>=HYPERLINK("https://leilaoonline.net/lote/detalhe/143721", "064")</f>
      </c>
      <c r="B54" s="4" t="s">
        <f>=HYPERLINK("https://leilaoonline.net/lote/detalhe/143721", "Bomba de estágio ")</f>
      </c>
      <c r="C54" s="4" t="inlineStr">
        <is>
          <t>Não vendido</t>
        </is>
      </c>
      <c r="D54" s="4" t="inlineStr">
        <is>
          <t>0</t>
        </is>
      </c>
      <c r="E54" s="5" t="inlineStr">
        <is>
          <t>1.000,00</t>
        </is>
      </c>
      <c r="F54" s="4" t="inlineStr">
        <is>
          <t>250.00</t>
        </is>
      </c>
    </row>
    <row collapsed="false" customFormat="false" customHeight="false" hidden="false" ht="12.1" outlineLevel="0" r="55">
      <c r="A55" s="5" t="s">
        <f>=HYPERLINK("https://leilaoonline.net/lote/detalhe/143722", "065")</f>
      </c>
      <c r="B55" s="4" t="s">
        <f>=HYPERLINK("https://leilaoonline.net/lote/detalhe/143722", "Girador rotator para empilhadeira ")</f>
      </c>
      <c r="C55" s="4" t="inlineStr">
        <is>
          <t>Não vendido</t>
        </is>
      </c>
      <c r="D55" s="4" t="inlineStr">
        <is>
          <t>0</t>
        </is>
      </c>
      <c r="E55" s="5" t="inlineStr">
        <is>
          <t>2.000,00</t>
        </is>
      </c>
      <c r="F55" s="4" t="inlineStr">
        <is>
          <t>250.00</t>
        </is>
      </c>
    </row>
    <row collapsed="false" customFormat="false" customHeight="false" hidden="false" ht="12.1" outlineLevel="0" r="56">
      <c r="A56" s="5" t="s">
        <f>=HYPERLINK("https://leilaoonline.net/lote/detalhe/143809", "066")</f>
      </c>
      <c r="B56" s="4" t="s">
        <f>=HYPERLINK("https://leilaoonline.net/lote/detalhe/143809", "Pé para munck ")</f>
      </c>
      <c r="C56" s="4" t="inlineStr">
        <is>
          <t>Não vendido</t>
        </is>
      </c>
      <c r="D56" s="4" t="inlineStr">
        <is>
          <t>0</t>
        </is>
      </c>
      <c r="E56" s="5" t="inlineStr">
        <is>
          <t>2.000,00</t>
        </is>
      </c>
      <c r="F56" s="4" t="inlineStr">
        <is>
          <t>250.00</t>
        </is>
      </c>
    </row>
    <row collapsed="false" customFormat="false" customHeight="false" hidden="false" ht="12.1" outlineLevel="0" r="57">
      <c r="A57" s="5" t="s">
        <f>=HYPERLINK("https://leilaoonline.net/lote/detalhe/143812", "067")</f>
      </c>
      <c r="B57" s="4" t="s">
        <f>=HYPERLINK("https://leilaoonline.net/lote/detalhe/143812", "Equipamento - atenção: Sem os pés em cima do equipamento")</f>
      </c>
      <c r="C57" s="4" t="inlineStr">
        <is>
          <t>Não vendido</t>
        </is>
      </c>
      <c r="D57" s="4" t="inlineStr">
        <is>
          <t>0</t>
        </is>
      </c>
      <c r="E57" s="5" t="inlineStr">
        <is>
          <t>10.000,00</t>
        </is>
      </c>
      <c r="F57" s="4" t="inlineStr">
        <is>
          <t>500.00</t>
        </is>
      </c>
    </row>
    <row collapsed="false" customFormat="false" customHeight="false" hidden="false" ht="12.1" outlineLevel="0" r="58">
      <c r="A58" s="5" t="s">
        <f>=HYPERLINK("https://leilaoonline.net/lote/detalhe/143813", "068")</f>
      </c>
      <c r="B58" s="4" t="s">
        <f>=HYPERLINK("https://leilaoonline.net/lote/detalhe/143813", "Braço de munck ")</f>
      </c>
      <c r="C58" s="4" t="inlineStr">
        <is>
          <t>Não vendido</t>
        </is>
      </c>
      <c r="D58" s="4" t="inlineStr">
        <is>
          <t>0</t>
        </is>
      </c>
      <c r="E58" s="5" t="inlineStr">
        <is>
          <t>3.000,00</t>
        </is>
      </c>
      <c r="F58" s="4" t="inlineStr">
        <is>
          <t>250.00</t>
        </is>
      </c>
    </row>
    <row collapsed="false" customFormat="false" customHeight="false" hidden="false" ht="12.1" outlineLevel="0" r="59">
      <c r="A59" s="5" t="s">
        <f>=HYPERLINK("https://leilaoonline.net/lote/detalhe/143816", "069")</f>
      </c>
      <c r="B59" s="4" t="s">
        <f>=HYPERLINK("https://leilaoonline.net/lote/detalhe/143816", "Grade arador")</f>
      </c>
      <c r="C59" s="4" t="inlineStr">
        <is>
          <t>Não vendido</t>
        </is>
      </c>
      <c r="D59" s="4" t="inlineStr">
        <is>
          <t>0</t>
        </is>
      </c>
      <c r="E59" s="5" t="inlineStr">
        <is>
          <t>1.000,00</t>
        </is>
      </c>
      <c r="F59" s="4" t="inlineStr">
        <is>
          <t>250.00</t>
        </is>
      </c>
    </row>
    <row collapsed="false" customFormat="false" customHeight="false" hidden="false" ht="12.1" outlineLevel="0" r="60">
      <c r="A60" s="5" t="s">
        <f>=HYPERLINK("https://leilaoonline.net/lote/detalhe/143817", "070")</f>
      </c>
      <c r="B60" s="4" t="s">
        <f>=HYPERLINK("https://leilaoonline.net/lote/detalhe/143817", "Máquina eletroerosão - 1993")</f>
      </c>
      <c r="C60" s="4" t="inlineStr">
        <is>
          <t>Não vendido</t>
        </is>
      </c>
      <c r="D60" s="4" t="inlineStr">
        <is>
          <t>1</t>
        </is>
      </c>
      <c r="E60" s="5" t="inlineStr">
        <is>
          <t>3.000,00</t>
        </is>
      </c>
      <c r="F60" s="4" t="inlineStr">
        <is>
          <t>250.00</t>
        </is>
      </c>
    </row>
    <row collapsed="false" customFormat="false" customHeight="false" hidden="false" ht="12.1" outlineLevel="0" r="61">
      <c r="A61" s="5" t="s">
        <f>=HYPERLINK("https://leilaoonline.net/lote/detalhe/143818", "071")</f>
      </c>
      <c r="B61" s="4" t="s">
        <f>=HYPERLINK("https://leilaoonline.net/lote/detalhe/143818", "Tanque ração ")</f>
      </c>
      <c r="C61" s="4" t="inlineStr">
        <is>
          <t>Não vendido</t>
        </is>
      </c>
      <c r="D61" s="4" t="inlineStr">
        <is>
          <t>0</t>
        </is>
      </c>
      <c r="E61" s="5" t="inlineStr">
        <is>
          <t>10.000,00</t>
        </is>
      </c>
      <c r="F61" s="4" t="inlineStr">
        <is>
          <t>500.00</t>
        </is>
      </c>
    </row>
    <row collapsed="false" customFormat="false" customHeight="false" hidden="false" ht="12.1" outlineLevel="0" r="62">
      <c r="A62" s="5" t="s">
        <f>=HYPERLINK("https://leilaoonline.net/lote/detalhe/143819", "072")</f>
      </c>
      <c r="B62" s="4" t="s">
        <f>=HYPERLINK("https://leilaoonline.net/lote/detalhe/143819", "Cabine F-1000")</f>
      </c>
      <c r="C62" s="4" t="inlineStr">
        <is>
          <t>Não vendido</t>
        </is>
      </c>
      <c r="D62" s="4" t="inlineStr">
        <is>
          <t>0</t>
        </is>
      </c>
      <c r="E62" s="5" t="inlineStr">
        <is>
          <t>1.000,00</t>
        </is>
      </c>
      <c r="F62" s="4" t="inlineStr">
        <is>
          <t>250.00</t>
        </is>
      </c>
    </row>
    <row collapsed="false" customFormat="false" customHeight="false" hidden="false" ht="12.1" outlineLevel="0" r="63">
      <c r="A63" s="5" t="s">
        <f>=HYPERLINK("https://leilaoonline.net/lote/detalhe/143820", "073")</f>
      </c>
      <c r="B63" s="4" t="s">
        <f>=HYPERLINK("https://leilaoonline.net/lote/detalhe/143820", "Braço de Retro MF - Com giro ")</f>
      </c>
      <c r="C63" s="4" t="inlineStr">
        <is>
          <t>Não vendido</t>
        </is>
      </c>
      <c r="D63" s="4" t="inlineStr">
        <is>
          <t>1</t>
        </is>
      </c>
      <c r="E63" s="5" t="inlineStr">
        <is>
          <t>2.500,00</t>
        </is>
      </c>
      <c r="F63" s="4" t="inlineStr">
        <is>
          <t>250.00</t>
        </is>
      </c>
    </row>
    <row collapsed="false" customFormat="false" customHeight="false" hidden="false" ht="12.1" outlineLevel="0" r="64">
      <c r="A64" s="5" t="s">
        <f>=HYPERLINK("https://leilaoonline.net/lote/detalhe/143894", "074")</f>
      </c>
      <c r="B64" s="4" t="s">
        <f>=HYPERLINK("https://leilaoonline.net/lote/detalhe/143894", "Lote com: 9 monitores ")</f>
      </c>
      <c r="C64" s="4" t="inlineStr">
        <is>
          <t>Não vendido</t>
        </is>
      </c>
      <c r="D64" s="4" t="inlineStr">
        <is>
          <t>1</t>
        </is>
      </c>
      <c r="E64" s="5" t="inlineStr">
        <is>
          <t>200,00</t>
        </is>
      </c>
      <c r="F64" s="4" t="inlineStr">
        <is>
          <t>100.00</t>
        </is>
      </c>
    </row>
    <row collapsed="false" customFormat="false" customHeight="false" hidden="false" ht="12.1" outlineLevel="0" r="65">
      <c r="A65" s="5" t="s">
        <f>=HYPERLINK("https://leilaoonline.net/lote/detalhe/143895", "075")</f>
      </c>
      <c r="B65" s="4" t="s">
        <f>=HYPERLINK("https://leilaoonline.net/lote/detalhe/143895", "Lote com: 11 monitores ")</f>
      </c>
      <c r="C65" s="4" t="inlineStr">
        <is>
          <t>Não vendido</t>
        </is>
      </c>
      <c r="D65" s="4" t="inlineStr">
        <is>
          <t>1</t>
        </is>
      </c>
      <c r="E65" s="5" t="inlineStr">
        <is>
          <t>300,00</t>
        </is>
      </c>
      <c r="F65" s="4" t="inlineStr">
        <is>
          <t>100.00</t>
        </is>
      </c>
    </row>
    <row collapsed="false" customFormat="false" customHeight="false" hidden="false" ht="12.1" outlineLevel="0" r="66">
      <c r="A66" s="5" t="s">
        <f>=HYPERLINK("https://leilaoonline.net/lote/detalhe/143896", "076")</f>
      </c>
      <c r="B66" s="4" t="s">
        <f>=HYPERLINK("https://leilaoonline.net/lote/detalhe/143896", "Plataforma elevador - para ônibus ou vans - 12 volts - Para 250kg")</f>
      </c>
      <c r="C66" s="4" t="inlineStr">
        <is>
          <t>Não vendido</t>
        </is>
      </c>
      <c r="D66" s="4" t="inlineStr">
        <is>
          <t>2</t>
        </is>
      </c>
      <c r="E66" s="5" t="inlineStr">
        <is>
          <t>1.750,00</t>
        </is>
      </c>
      <c r="F66" s="4" t="inlineStr">
        <is>
          <t>250.00</t>
        </is>
      </c>
    </row>
    <row collapsed="false" customFormat="false" customHeight="false" hidden="false" ht="12.1" outlineLevel="0" r="67">
      <c r="A67" s="5" t="s">
        <f>=HYPERLINK("https://leilaoonline.net/lote/detalhe/143897", "077")</f>
      </c>
      <c r="B67" s="4" t="s">
        <f>=HYPERLINK("https://leilaoonline.net/lote/detalhe/143897", "Plantadeira e implemento de trator ")</f>
      </c>
      <c r="C67" s="4" t="inlineStr">
        <is>
          <t>Não vendido</t>
        </is>
      </c>
      <c r="D67" s="4" t="inlineStr">
        <is>
          <t>0</t>
        </is>
      </c>
      <c r="E67" s="5" t="inlineStr">
        <is>
          <t>2.000,00</t>
        </is>
      </c>
      <c r="F67" s="4" t="inlineStr">
        <is>
          <t>250.00</t>
        </is>
      </c>
    </row>
    <row collapsed="false" customFormat="false" customHeight="false" hidden="false" ht="12.1" outlineLevel="0" r="68">
      <c r="A68" s="5" t="s">
        <f>=HYPERLINK("https://leilaoonline.net/lote/detalhe/143898", "078")</f>
      </c>
      <c r="B68" s="4" t="s">
        <f>=HYPERLINK("https://leilaoonline.net/lote/detalhe/143898", "Peças de trator pula pula ")</f>
      </c>
      <c r="C68" s="4" t="inlineStr">
        <is>
          <t>Não vendido</t>
        </is>
      </c>
      <c r="D68" s="4" t="inlineStr">
        <is>
          <t>0</t>
        </is>
      </c>
      <c r="E68" s="5" t="inlineStr">
        <is>
          <t>2.000,00</t>
        </is>
      </c>
      <c r="F68" s="4" t="inlineStr">
        <is>
          <t>250.00</t>
        </is>
      </c>
    </row>
    <row collapsed="false" customFormat="false" customHeight="false" hidden="false" ht="12.1" outlineLevel="0" r="69">
      <c r="A69" s="5" t="s">
        <f>=HYPERLINK("https://leilaoonline.net/lote/detalhe/143899", "079")</f>
      </c>
      <c r="B69" s="4" t="s">
        <f>=HYPERLINK("https://leilaoonline.net/lote/detalhe/143899", "Varredeira à gasolina ")</f>
      </c>
      <c r="C69" s="4" t="inlineStr">
        <is>
          <t>Não vendido</t>
        </is>
      </c>
      <c r="D69" s="4" t="inlineStr">
        <is>
          <t>0</t>
        </is>
      </c>
      <c r="E69" s="5" t="inlineStr">
        <is>
          <t>1.000,00</t>
        </is>
      </c>
      <c r="F69" s="4" t="inlineStr">
        <is>
          <t>100.00</t>
        </is>
      </c>
    </row>
    <row collapsed="false" customFormat="false" customHeight="false" hidden="false" ht="12.1" outlineLevel="0" r="70">
      <c r="A70" s="5" t="s">
        <f>=HYPERLINK("https://leilaoonline.net/lote/detalhe/143900", "080")</f>
      </c>
      <c r="B70" s="4" t="s">
        <f>=HYPERLINK("https://leilaoonline.net/lote/detalhe/143900", "Munck garrafinha - comando de 6 saídas - 3.500kg no pé")</f>
      </c>
      <c r="C70" s="4" t="inlineStr">
        <is>
          <t>Não vendido</t>
        </is>
      </c>
      <c r="D70" s="4" t="inlineStr">
        <is>
          <t>1</t>
        </is>
      </c>
      <c r="E70" s="5" t="inlineStr">
        <is>
          <t>5.000,00</t>
        </is>
      </c>
      <c r="F70" s="4" t="inlineStr">
        <is>
          <t>250.00</t>
        </is>
      </c>
    </row>
  </sheetData>
  <mergeCells>
    <mergeCell ref="A2:F4"/>
    <mergeCell ref="B6:F6"/>
    <mergeCell ref="B7:F7"/>
    <mergeCell ref="B8:F8"/>
  </mergeCells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2026-09-24T04:38:09.00Z</dcterms:created>
  <dc:creator>Tellks Tecnologia</dc:creator>
  <cp:revision>0</cp:revision>
</cp:coreProperties>
</file>