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- TRATORES  - COLHEDORAS - SUCATAS DIVERSAS - VW SAVEIRO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=HYPERLINK("https://leilaoonline.net/lote/detalhe/138927", "099")</f>
      </c>
      <c r="B11" s="4" t="s">
        <f>=HYPERLINK("https://leilaoonline.net/lote/detalhe/138927", " CAMINHÃO VOLVO FH 540 6X4 T, ANO 2018/2018. - EQP. 104828. - LOC. ARIRANHA/SP")</f>
      </c>
      <c r="C11" s="4" t="inlineStr">
        <is>
          <t>Não vendido</t>
        </is>
      </c>
      <c r="D11" s="4" t="inlineStr">
        <is>
          <t>211</t>
        </is>
      </c>
      <c r="E11" s="5" t="inlineStr">
        <is>
          <t>445.000,00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=HYPERLINK("https://leilaoonline.net/lote/detalhe/138882", "100")</f>
      </c>
      <c r="B12" s="4" t="s">
        <f>=HYPERLINK("https://leilaoonline.net/lote/detalhe/138882", " 2 CAÇAMBAS TRASEIRA DA SAVEIRO. - LOC. SANTA ALBERTINA/SP")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=HYPERLINK("https://leilaoonline.net/lote/detalhe/138914", "101")</f>
      </c>
      <c r="B13" s="4" t="s">
        <f>=HYPERLINK("https://leilaoonline.net/lote/detalhe/138914", " PLANTADORA/DISTRIB. CANA ANTONIOSSI, ANO 2011/2011. - EQP. 8662. - LOC. SANTA ALBERTINA/SP")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=HYPERLINK("https://leilaoonline.net/lote/detalhe/138926", "102")</f>
      </c>
      <c r="B14" s="4" t="s">
        <f>=HYPERLINK("https://leilaoonline.net/lote/detalhe/138926", " PLANTADORA/DISTRIB. CANA ANTONIOSSI, ANO 2011/2011. - EQP. 8660. - LOC. SANTA ALBERTINA/SP")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12.000,00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=HYPERLINK("https://leilaoonline.net/lote/detalhe/138918", "103")</f>
      </c>
      <c r="B15" s="4" t="s">
        <f>=HYPERLINK("https://leilaoonline.net/lote/detalhe/138918", " SUCATA DE  CARROCERIA TRANSBORDO DESMONTADO. - LOC. SANTA ALBERTINA/SP")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=HYPERLINK("https://leilaoonline.net/lote/detalhe/138924", "104")</f>
      </c>
      <c r="B16" s="4" t="s">
        <f>=HYPERLINK("https://leilaoonline.net/lote/detalhe/138924", " 5 CARROCERIAS TRANSBORDO. - LOC. SANTA ALBERTINA/SP")</f>
      </c>
      <c r="C16" s="4" t="inlineStr">
        <is>
          <t>Vendido</t>
        </is>
      </c>
      <c r="D16" s="4" t="inlineStr">
        <is>
          <t>42</t>
        </is>
      </c>
      <c r="E16" s="5" t="inlineStr">
        <is>
          <t>64.000,00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=HYPERLINK("https://leilaoonline.net/lote/detalhe/138921", "105")</f>
      </c>
      <c r="B17" s="4" t="s">
        <f>=HYPERLINK("https://leilaoonline.net/lote/detalhe/138921", " SUCATAS DE CAMPANAS. - 26.800KG (VENDA POR KILO) - LOC. SANTA ALBERTINA/SP")</f>
      </c>
      <c r="C17" s="4" t="inlineStr">
        <is>
          <t>Vendido</t>
        </is>
      </c>
      <c r="D17" s="4" t="inlineStr">
        <is>
          <t>8</t>
        </is>
      </c>
      <c r="E17" s="5" t="inlineStr">
        <is>
          <t>67.000,00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=HYPERLINK("https://leilaoonline.net/lote/detalhe/138906", "107")</f>
      </c>
      <c r="B18" s="4" t="s">
        <f>=HYPERLINK("https://leilaoonline.net/lote/detalhe/138906", " APROX. 130 SUCATAS DE CUBOS DE CARRETAS. - LOC. SANTA ALBERTINA")</f>
      </c>
      <c r="C18" s="4" t="inlineStr">
        <is>
          <t>Vendido</t>
        </is>
      </c>
      <c r="D18" s="4" t="inlineStr">
        <is>
          <t>52</t>
        </is>
      </c>
      <c r="E18" s="5" t="inlineStr">
        <is>
          <t>18.250,00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=HYPERLINK("https://leilaoonline.net/lote/detalhe/138908", "108")</f>
      </c>
      <c r="B19" s="4" t="s">
        <f>=HYPERLINK("https://leilaoonline.net/lote/detalhe/138908", "328 ITENS. - 159 SUCATAS DE RODAS 1100X22 / 140 AROS DAS RODAS/ 29 RODAS 1000X20. - LOC. SANTA ALBERTINA/SP")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=HYPERLINK("https://leilaoonline.net/lote/detalhe/138911", "109")</f>
      </c>
      <c r="B20" s="4" t="s">
        <f>=HYPERLINK("https://leilaoonline.net/lote/detalhe/138911", "SUCATAS DE BOMBAS -  APROX. 49 PEÇAS (CONTAINERS PLÁSTICOS). - LOC. SANTA ALBERTINA/SP")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=HYPERLINK("https://leilaoonline.net/lote/detalhe/138859", "110")</f>
      </c>
      <c r="B21" s="4" t="s">
        <f>=HYPERLINK("https://leilaoonline.net/lote/detalhe/138859", " CAMINHÃO VOLVO FM 440 6X4T, ANO 2008/2008. - EQP. 104621. - LOC. ARIRANHA/SP")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=HYPERLINK("https://leilaoonline.net/lote/detalhe/138913", "111")</f>
      </c>
      <c r="B22" s="4" t="s">
        <f>=HYPERLINK("https://leilaoonline.net/lote/detalhe/138913", " SUCATA DE PLÁSTICO DIVERSOS. - 490 KG (VENDA POR KILO) - LOC. SANTA ALBERTINA/SP")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49,00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=HYPERLINK("https://leilaoonline.net/lote/detalhe/138867", "112")</f>
      </c>
      <c r="B23" s="4" t="s">
        <f>=HYPERLINK("https://leilaoonline.net/lote/detalhe/138867", " TRATOR VALTRA BM 110 4X4, ANO 2006/2006. - EQP. 505439. - LOC. PALESTINA/SP")</f>
      </c>
      <c r="C23" s="4" t="inlineStr">
        <is>
          <t>Vendido</t>
        </is>
      </c>
      <c r="D23" s="4" t="inlineStr">
        <is>
          <t>46</t>
        </is>
      </c>
      <c r="E23" s="5" t="inlineStr">
        <is>
          <t>124.000,00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=HYPERLINK("https://leilaoonline.net/lote/detalhe/138883", "113")</f>
      </c>
      <c r="B24" s="4" t="s">
        <f>=HYPERLINK("https://leilaoonline.net/lote/detalhe/138883", " CAMINHÃO VOLVO FM 440 6X4T, ANO 2008/2008. - EQP. 104631. - LOC. PALESTINA/SP")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132.000,00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=HYPERLINK("https://leilaoonline.net/lote/detalhe/138846", "114")</f>
      </c>
      <c r="B25" s="4" t="s">
        <f>=HYPERLINK("https://leilaoonline.net/lote/detalhe/138846", " CAMINHÃO MERCEDES BENZ 2423B/36, ANO 2005/2005. - EQP. 312550. - LOC. PALESTINA/SP")</f>
      </c>
      <c r="C25" s="4" t="inlineStr">
        <is>
          <t>Vendido</t>
        </is>
      </c>
      <c r="D25" s="4" t="inlineStr">
        <is>
          <t>64</t>
        </is>
      </c>
      <c r="E25" s="5" t="inlineStr">
        <is>
          <t>98.000,00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=HYPERLINK("https://leilaoonline.net/lote/detalhe/138876", "115")</f>
      </c>
      <c r="B26" s="4" t="s">
        <f>=HYPERLINK("https://leilaoonline.net/lote/detalhe/138876", " PLATAFORMA HIDRO ROOL. - LOC. PALESTINA/SP")</f>
      </c>
      <c r="C26" s="4" t="inlineStr">
        <is>
          <t>Vendido</t>
        </is>
      </c>
      <c r="D26" s="4" t="inlineStr">
        <is>
          <t>101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=HYPERLINK("https://leilaoonline.net/lote/detalhe/138899", "116")</f>
      </c>
      <c r="B27" s="4" t="s">
        <f>=HYPERLINK("https://leilaoonline.net/lote/detalhe/138899", " PLANTADORA/DISTRIB. CANA ANTONIOSSI, ANO 2011/2011. - EQP. 8657. - LOC. SANTA ALBERTINA/SP")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=HYPERLINK("https://leilaoonline.net/lote/detalhe/138854", "117")</f>
      </c>
      <c r="B28" s="4" t="s">
        <f>=HYPERLINK("https://leilaoonline.net/lote/detalhe/138854", " CAMINHÃO MERCEDES BENZ 2423K/36 B, ANO 2001/2001. - EQP. 312504. - LOC.PALESTINA/SP")</f>
      </c>
      <c r="C28" s="4" t="inlineStr">
        <is>
          <t>Vendido</t>
        </is>
      </c>
      <c r="D28" s="4" t="inlineStr">
        <is>
          <t>79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=HYPERLINK("https://leilaoonline.net/lote/detalhe/138922", "118")</f>
      </c>
      <c r="B29" s="4" t="s">
        <f>=HYPERLINK("https://leilaoonline.net/lote/detalhe/138922", " CAMINHÃO MERCEDES BENZ 2423K, ANO 2001/2001. - EQP. 312507 - LOC. PALESTINA/SP")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=HYPERLINK("https://leilaoonline.net/lote/detalhe/138904", "119")</f>
      </c>
      <c r="B30" s="4" t="s">
        <f>=HYPERLINK("https://leilaoonline.net/lote/detalhe/138904", " 2 TRANSBORDOS SERMAG SMR 10000 (REB. TRATOR) ANO 2008/2008. - EQP. 142028 E 142029 . - LOC. PALESTINA/SP")</f>
      </c>
      <c r="C30" s="4" t="inlineStr">
        <is>
          <t>Vendido</t>
        </is>
      </c>
      <c r="D30" s="4" t="inlineStr">
        <is>
          <t>17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=HYPERLINK("https://leilaoonline.net/lote/detalhe/138887", "120")</f>
      </c>
      <c r="B31" s="4" t="s">
        <f>=HYPERLINK("https://leilaoonline.net/lote/detalhe/138887", "SUCATAS DE PARALAMAS DIANTEIRO VALTRA APROX. 30 PEÇAS - LOC. PALESTINA/SP")</f>
      </c>
      <c r="C31" s="4" t="inlineStr">
        <is>
          <t>Vendido</t>
        </is>
      </c>
      <c r="D31" s="4" t="inlineStr">
        <is>
          <t>61</t>
        </is>
      </c>
      <c r="E31" s="5" t="inlineStr">
        <is>
          <t>9.900,00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=HYPERLINK("https://leilaoonline.net/lote/detalhe/138881", "121")</f>
      </c>
      <c r="B32" s="4" t="s">
        <f>=HYPERLINK("https://leilaoonline.net/lote/detalhe/138881", "SUCATAS DE CUBOS DE CARRETA   APROX. 190 PEÇAS - LOC PALESTINA/SP ")</f>
      </c>
      <c r="C32" s="4" t="inlineStr">
        <is>
          <t>Vendido</t>
        </is>
      </c>
      <c r="D32" s="4" t="inlineStr">
        <is>
          <t>65</t>
        </is>
      </c>
      <c r="E32" s="5" t="inlineStr">
        <is>
          <t>21.250,00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=HYPERLINK("https://leilaoonline.net/lote/detalhe/138872", "122")</f>
      </c>
      <c r="B33" s="4" t="s">
        <f>=HYPERLINK("https://leilaoonline.net/lote/detalhe/138872", " SUCATA DE FACÃO COLHEDORA. - 19.500KG (VENDA POR KILO) - LOC. PALESTINA/SP")</f>
      </c>
      <c r="C33" s="4" t="inlineStr">
        <is>
          <t>Vendido</t>
        </is>
      </c>
      <c r="D33" s="4" t="inlineStr">
        <is>
          <t>6</t>
        </is>
      </c>
      <c r="E33" s="5" t="inlineStr">
        <is>
          <t>42.900,00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=HYPERLINK("https://leilaoonline.net/lote/detalhe/138897", "123")</f>
      </c>
      <c r="B34" s="4" t="s">
        <f>=HYPERLINK("https://leilaoonline.net/lote/detalhe/138897", " SUCATA DE ROLETES COLHEDORA DE CANA. - 8000KG (VENDA POR KILO). - LOC. PALESTINA/SP")</f>
      </c>
      <c r="C34" s="4" t="inlineStr">
        <is>
          <t>Vendido</t>
        </is>
      </c>
      <c r="D34" s="4" t="inlineStr">
        <is>
          <t>5</t>
        </is>
      </c>
      <c r="E34" s="5" t="inlineStr">
        <is>
          <t>14.400,00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=HYPERLINK("https://leilaoonline.net/lote/detalhe/138917", "124")</f>
      </c>
      <c r="B35" s="4" t="s">
        <f>=HYPERLINK("https://leilaoonline.net/lote/detalhe/138917", "SUCATAS DE SOBRA TAMPA DISTRIBUIDORA E RAMPA DA PRANCHA - APROX. 17 PEÇAS - LOC. PALESTINA/SP")</f>
      </c>
      <c r="C35" s="4" t="inlineStr">
        <is>
          <t>Vendido</t>
        </is>
      </c>
      <c r="D35" s="4" t="inlineStr">
        <is>
          <t>45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=HYPERLINK("https://leilaoonline.net/lote/detalhe/138884", "125")</f>
      </c>
      <c r="B36" s="4" t="s">
        <f>=HYPERLINK("https://leilaoonline.net/lote/detalhe/138884", "SUCATA DE CAMPANAS - APROX.  13000 KG  (VENDA POR KILO). - PALESTINA/SP ")</f>
      </c>
      <c r="C36" s="4" t="inlineStr">
        <is>
          <t>Vendido</t>
        </is>
      </c>
      <c r="D36" s="4" t="inlineStr">
        <is>
          <t>9</t>
        </is>
      </c>
      <c r="E36" s="5" t="inlineStr">
        <is>
          <t>33.800,00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=HYPERLINK("https://leilaoonline.net/lote/detalhe/138903", "126")</f>
      </c>
      <c r="B37" s="4" t="s">
        <f>=HYPERLINK("https://leilaoonline.net/lote/detalhe/138903", "SUCATAS DE CUBOS COLHEDORA -  APROX. 27 PEÇAS - LOC. PALESTINA/SP")</f>
      </c>
      <c r="C37" s="4" t="inlineStr">
        <is>
          <t>Vendido</t>
        </is>
      </c>
      <c r="D37" s="4" t="inlineStr">
        <is>
          <t>122</t>
        </is>
      </c>
      <c r="E37" s="5" t="inlineStr">
        <is>
          <t>41.800,00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=HYPERLINK("https://leilaoonline.net/lote/detalhe/138892", "127")</f>
      </c>
      <c r="B38" s="4" t="s">
        <f>=HYPERLINK("https://leilaoonline.net/lote/detalhe/138892", "SUCATAS DE LINK COLAR COLHEDORA - APROX. 20 PEÇAS  - LOC. PALESTINA/SP")</f>
      </c>
      <c r="C38" s="4" t="inlineStr">
        <is>
          <t>Vendido</t>
        </is>
      </c>
      <c r="D38" s="4" t="inlineStr">
        <is>
          <t>69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=HYPERLINK("https://leilaoonline.net/lote/detalhe/138900", "128")</f>
      </c>
      <c r="B39" s="4" t="s">
        <f>=HYPERLINK("https://leilaoonline.net/lote/detalhe/138900", " PLANTADORA/DISTRIB. CANA ANTONIOSSI, ANO 2011/2011. - EQP. 8659. - LOC. SANTA ALBERTINA/SP")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=HYPERLINK("https://leilaoonline.net/lote/detalhe/138895", "129")</f>
      </c>
      <c r="B40" s="4" t="s">
        <f>=HYPERLINK("https://leilaoonline.net/lote/detalhe/138895", " 26 SUCATAS DE BOMBAS (CONTAINERS PLÁSTICOS). - LOC. PALESTINA/SP")</f>
      </c>
      <c r="C40" s="4" t="inlineStr">
        <is>
          <t>Vendido</t>
        </is>
      </c>
      <c r="D40" s="4" t="inlineStr">
        <is>
          <t>36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=HYPERLINK("https://leilaoonline.net/lote/detalhe/138889", "130")</f>
      </c>
      <c r="B41" s="4" t="s">
        <f>=HYPERLINK("https://leilaoonline.net/lote/detalhe/138889", " SUCATA DE PLÁSTICO DIVERSOS. - 3500KG. (VENDA POR KILO). - LOC. PALESTINA/SP")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0.05</t>
        </is>
      </c>
    </row>
    <row collapsed="false" customFormat="false" customHeight="false" hidden="false" ht="12.1" outlineLevel="0" r="42">
      <c r="A42" s="5" t="s">
        <f>=HYPERLINK("https://leilaoonline.net/lote/detalhe/138901", "131")</f>
      </c>
      <c r="B42" s="4" t="s">
        <f>=HYPERLINK("https://leilaoonline.net/lote/detalhe/138901", " SUCATA DE FIO COBRE SUJO. - 300KG (VENDA POR KILO) - LOC. PALESTINA/SP")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5.550,00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=HYPERLINK("https://leilaoonline.net/lote/detalhe/138894", "132")</f>
      </c>
      <c r="B43" s="4" t="s">
        <f>=HYPERLINK("https://leilaoonline.net/lote/detalhe/138894", "SUCATA DE ALÚMINO MISTO -  APROX. 80 KG (VENDA POR KILO). - LOC. PALESTINA/SP")</f>
      </c>
      <c r="C43" s="4" t="inlineStr">
        <is>
          <t>Vendido</t>
        </is>
      </c>
      <c r="D43" s="4" t="inlineStr">
        <is>
          <t>40</t>
        </is>
      </c>
      <c r="E43" s="5" t="inlineStr">
        <is>
          <t>424,00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=HYPERLINK("https://leilaoonline.net/lote/detalhe/138886", "133")</f>
      </c>
      <c r="B44" s="4" t="s">
        <f>=HYPERLINK("https://leilaoonline.net/lote/detalhe/138886", " TANQUE FIBRA. - LOC. PALESTINA/SP")</f>
      </c>
      <c r="C44" s="4" t="inlineStr">
        <is>
          <t>Vendido</t>
        </is>
      </c>
      <c r="D44" s="4" t="inlineStr">
        <is>
          <t>74</t>
        </is>
      </c>
      <c r="E44" s="5" t="inlineStr">
        <is>
          <t>22.700,00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=HYPERLINK("https://leilaoonline.net/lote/detalhe/138912", "135")</f>
      </c>
      <c r="B45" s="4" t="s">
        <f>=HYPERLINK("https://leilaoonline.net/lote/detalhe/138912", " PLANTADORA/DISTRIB. CANA ANTONIOSSI, ANO 2011/2011. - EQP. 8643 - LOC. SANTA ALBERTINA/SP")</f>
      </c>
      <c r="C45" s="4" t="inlineStr">
        <is>
          <t>Vendido</t>
        </is>
      </c>
      <c r="D45" s="4" t="inlineStr">
        <is>
          <t>29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=HYPERLINK("https://leilaoonline.net/lote/detalhe/138893", "136")</f>
      </c>
      <c r="B46" s="4" t="s">
        <f>=HYPERLINK("https://leilaoonline.net/lote/detalhe/138893", "SUCATAS DE RODAS 1100/ COM ARO -  APROX. 150  PEÇAS - LOC. PALESTINA/SP")</f>
      </c>
      <c r="C46" s="4" t="inlineStr">
        <is>
          <t>Vendido</t>
        </is>
      </c>
      <c r="D46" s="4" t="inlineStr">
        <is>
          <t>40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=HYPERLINK("https://leilaoonline.net/lote/detalhe/138874", "137")</f>
      </c>
      <c r="B47" s="4" t="s">
        <f>=HYPERLINK("https://leilaoonline.net/lote/detalhe/138874", " CARROCERIA DO MUNCK. - LOC. PALESTINA/SP")</f>
      </c>
      <c r="C47" s="4" t="inlineStr">
        <is>
          <t>Vendido</t>
        </is>
      </c>
      <c r="D47" s="4" t="inlineStr">
        <is>
          <t>10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=HYPERLINK("https://leilaoonline.net/lote/detalhe/138868", "138")</f>
      </c>
      <c r="B48" s="4" t="s">
        <f>=HYPERLINK("https://leilaoonline.net/lote/detalhe/138868", " APROX. 9 SUCATAS DE CHASSIS IMPLEMENTOS. - LOC. PALESTINA/SP")</f>
      </c>
      <c r="C48" s="4" t="inlineStr">
        <is>
          <t>Vendido</t>
        </is>
      </c>
      <c r="D48" s="4" t="inlineStr">
        <is>
          <t>47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=HYPERLINK("https://leilaoonline.net/lote/detalhe/138878", "139")</f>
      </c>
      <c r="B49" s="4" t="s">
        <f>=HYPERLINK("https://leilaoonline.net/lote/detalhe/138878", " APROX. 186 SUCATAS DE PEÇAS COLHEDORA CASE APROX. - LOC. PALESTINA/SP")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=HYPERLINK("https://leilaoonline.net/lote/detalhe/138891", "140")</f>
      </c>
      <c r="B50" s="4" t="s">
        <f>=HYPERLINK("https://leilaoonline.net/lote/detalhe/138891", " 20 SUCATAS DE IMPLEMENTOS HERBICIDA. - LOC. PALESTINA/SP")</f>
      </c>
      <c r="C50" s="4" t="inlineStr">
        <is>
          <t>Vendido</t>
        </is>
      </c>
      <c r="D50" s="4" t="inlineStr">
        <is>
          <t>91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=HYPERLINK("https://leilaoonline.net/lote/detalhe/138869", "141")</f>
      </c>
      <c r="B51" s="4" t="s">
        <f>=HYPERLINK("https://leilaoonline.net/lote/detalhe/138869", " CARROCEIRA PLANTIO 4 UNIDADES. - LOC. PALESTINA/SP")</f>
      </c>
      <c r="C51" s="4" t="inlineStr">
        <is>
          <t>Vendido</t>
        </is>
      </c>
      <c r="D51" s="4" t="inlineStr">
        <is>
          <t>37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=HYPERLINK("https://leilaoonline.net/lote/detalhe/138907", "142")</f>
      </c>
      <c r="B52" s="4" t="s">
        <f>=HYPERLINK("https://leilaoonline.net/lote/detalhe/138907", "SUCATAS DE TAMBOR 200 LITROS DE FERRO -  APROX. 400 PEÇAS -  LOC. PALESTINA/SP")</f>
      </c>
      <c r="C52" s="4" t="inlineStr">
        <is>
          <t>Vendido</t>
        </is>
      </c>
      <c r="D52" s="4" t="inlineStr">
        <is>
          <t>58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=HYPERLINK("https://leilaoonline.net/lote/detalhe/138888", "143")</f>
      </c>
      <c r="B53" s="4" t="s">
        <f>=HYPERLINK("https://leilaoonline.net/lote/detalhe/138888", " 2 CARROCERIAS PLANTIO. - LOC. PALESTINA/SP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=HYPERLINK("https://leilaoonline.net/lote/detalhe/138879", "144")</f>
      </c>
      <c r="B54" s="4" t="s">
        <f>=HYPERLINK("https://leilaoonline.net/lote/detalhe/138879", " 4 CARROCERIAS DE TRANSBORDO REF. 12360 / REF. 121374 / REF. 121271 / REF. DXP3781. - LOC. PALESTINA/SP")</f>
      </c>
      <c r="C54" s="4" t="inlineStr">
        <is>
          <t>Vendido</t>
        </is>
      </c>
      <c r="D54" s="4" t="inlineStr">
        <is>
          <t>13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=HYPERLINK("https://leilaoonline.net/lote/detalhe/138880", "145")</f>
      </c>
      <c r="B55" s="4" t="s">
        <f>=HYPERLINK("https://leilaoonline.net/lote/detalhe/138880", " 4 CARROCERIAS TRANSBORDO REF. 121272 / REF. Nº 6 / REF. SÉRIE  0191 / REF. SÉRIE 0123. - LOC. PALESTINA/SP")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=HYPERLINK("https://leilaoonline.net/lote/detalhe/138896", "146")</f>
      </c>
      <c r="B56" s="4" t="s">
        <f>=HYPERLINK("https://leilaoonline.net/lote/detalhe/138896", " 4 CARROCERIAS TRANSBORDO REF. 121368 / REF. 121232 / REF. 121357 / REF. 121371. - LOC. PALESTINA/SP")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=HYPERLINK("https://leilaoonline.net/lote/detalhe/138885", "147")</f>
      </c>
      <c r="B57" s="4" t="s">
        <f>=HYPERLINK("https://leilaoonline.net/lote/detalhe/138885", " APROX 203 SUCATAS DE COMPONENTES ELÉTRICOS (62 PEÇAS ALTERNADOR, 61 PEÇAS MOTOR DE PARTIDA E 80 PEÇAS COMPRESSOR DE AR CONDICIONADO) - LOC. PALESTINA/SP")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=HYPERLINK("https://leilaoonline.net/lote/detalhe/138843", "148")</f>
      </c>
      <c r="B58" s="4" t="s">
        <f>=HYPERLINK("https://leilaoonline.net/lote/detalhe/138843", " VW GOL TL MCV, ANO 2017/2018. - EQP. 912270. - LOC. ARIRANHA/SP")</f>
      </c>
      <c r="C58" s="4" t="inlineStr">
        <is>
          <t>Vendido</t>
        </is>
      </c>
      <c r="D58" s="4" t="inlineStr">
        <is>
          <t>31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=HYPERLINK("https://leilaoonline.net/lote/detalhe/138847", "149")</f>
      </c>
      <c r="B59" s="4" t="s">
        <f>=HYPERLINK("https://leilaoonline.net/lote/detalhe/138847", " VW SAVEIRO RB MBVS ROBUS, ANO 2017/2018. - EQP. 944188. - LOC. ARIRANHA/SP ")</f>
      </c>
      <c r="C59" s="4" t="inlineStr">
        <is>
          <t>Vendido</t>
        </is>
      </c>
      <c r="D59" s="4" t="inlineStr">
        <is>
          <t>27</t>
        </is>
      </c>
      <c r="E59" s="5" t="inlineStr">
        <is>
          <t>35.500,00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=HYPERLINK("https://leilaoonline.net/lote/detalhe/138842", "150")</f>
      </c>
      <c r="B60" s="4" t="s">
        <f>=HYPERLINK("https://leilaoonline.net/lote/detalhe/138842", " TRATOR VALTRA BH 180 4X4. ANO 2011/2011. - EQP. 505301. - LOC. ARIRANHA/SP")</f>
      </c>
      <c r="C60" s="4" t="inlineStr">
        <is>
          <t>Vendido</t>
        </is>
      </c>
      <c r="D60" s="4" t="inlineStr">
        <is>
          <t>122</t>
        </is>
      </c>
      <c r="E60" s="5" t="inlineStr">
        <is>
          <t>200.000,00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=HYPERLINK("https://leilaoonline.net/lote/detalhe/138864", "151")</f>
      </c>
      <c r="B61" s="4" t="s">
        <f>=HYPERLINK("https://leilaoonline.net/lote/detalhe/138864", " TRATOR VALTRA BH 180 4X4. ANO 2008/2008. - EQP. 505264. - LOC. ARIRANHA/SP")</f>
      </c>
      <c r="C61" s="4" t="inlineStr">
        <is>
          <t>Vendido</t>
        </is>
      </c>
      <c r="D61" s="4" t="inlineStr">
        <is>
          <t>95</t>
        </is>
      </c>
      <c r="E61" s="5" t="inlineStr">
        <is>
          <t>179.000,00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=HYPERLINK("https://leilaoonline.net/lote/detalhe/138841", "152")</f>
      </c>
      <c r="B62" s="4" t="s">
        <f>=HYPERLINK("https://leilaoonline.net/lote/detalhe/138841", " TRATOR VALTRA BH 180 4X4. ANO 2012/2012. - EQP. 505337. - LOC. ARIRANHA/SP")</f>
      </c>
      <c r="C62" s="4" t="inlineStr">
        <is>
          <t>Vendido</t>
        </is>
      </c>
      <c r="D62" s="4" t="inlineStr">
        <is>
          <t>108</t>
        </is>
      </c>
      <c r="E62" s="5" t="inlineStr">
        <is>
          <t>202.000,00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=HYPERLINK("https://leilaoonline.net/lote/detalhe/138857", "153")</f>
      </c>
      <c r="B63" s="4" t="s">
        <f>=HYPERLINK("https://leilaoonline.net/lote/detalhe/138857", " CAMINHÃO MERCEDES BENZ L 2213, ANO 1984/1984. - EQP. 200523. - LOC. ARIRANHA/SP")</f>
      </c>
      <c r="C63" s="4" t="inlineStr">
        <is>
          <t>Vendido</t>
        </is>
      </c>
      <c r="D63" s="4" t="inlineStr">
        <is>
          <t>53</t>
        </is>
      </c>
      <c r="E63" s="5" t="inlineStr">
        <is>
          <t>91.000,00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=HYPERLINK("https://leilaoonline.net/lote/detalhe/138836", "154")</f>
      </c>
      <c r="B64" s="4" t="s">
        <f>=HYPERLINK("https://leilaoonline.net/lote/detalhe/138836", " CAMINHÃO MERCEDES BENZ L 1513, ANO 1977/1977. - EQP. 330420. - LOC. ARIRANHA/SP")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=HYPERLINK("https://leilaoonline.net/lote/detalhe/138855", "155")</f>
      </c>
      <c r="B65" s="4" t="s">
        <f>=HYPERLINK("https://leilaoonline.net/lote/detalhe/138855", " MOTOCICLETA HONDA NXR 160 BROS ESDD, ANO 2017/2018. - EQP. 980197. - LOC. ARIRANHA/SP")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=HYPERLINK("https://leilaoonline.net/lote/detalhe/138838", "156")</f>
      </c>
      <c r="B66" s="4" t="s">
        <f>=HYPERLINK("https://leilaoonline.net/lote/detalhe/138838", " CAMINHÃO VOLVO FM 440 6X4T, ANO 2008/2008. - EQP. 104620. - LOC. ARIRANHA/SP")</f>
      </c>
      <c r="C66" s="4" t="inlineStr">
        <is>
          <t>Vendido</t>
        </is>
      </c>
      <c r="D66" s="4" t="inlineStr">
        <is>
          <t>13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=HYPERLINK("https://leilaoonline.net/lote/detalhe/138840", "157")</f>
      </c>
      <c r="B67" s="4" t="s">
        <f>=HYPERLINK("https://leilaoonline.net/lote/detalhe/138840", " CAMINHÃO MERCEDES BENZ 2423K, ANO 2006/2006. - EQP. 312560. - LOC. ARIRANHA/SP")</f>
      </c>
      <c r="C67" s="4" t="inlineStr">
        <is>
          <t>Vendido</t>
        </is>
      </c>
      <c r="D67" s="4" t="inlineStr">
        <is>
          <t>146</t>
        </is>
      </c>
      <c r="E67" s="5" t="inlineStr">
        <is>
          <t>182.000,00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=HYPERLINK("https://leilaoonline.net/lote/detalhe/138858", "158")</f>
      </c>
      <c r="B68" s="4" t="s">
        <f>=HYPERLINK("https://leilaoonline.net/lote/detalhe/138858", " SEMI-REBOQUE NOMA SR3E27, ANO 1995/1995. - EQP. 358546. - LOC. ARIRANHA/SP")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=HYPERLINK("https://leilaoonline.net/lote/detalhe/138866", "159")</f>
      </c>
      <c r="B69" s="4" t="s">
        <f>=HYPERLINK("https://leilaoonline.net/lote/detalhe/138866", " SEMI-REBOQUE NOMA SR3E27, ANO 1995/1995. - EQP. 358531. - LOC. ARIRANHA/SP")</f>
      </c>
      <c r="C69" s="4" t="inlineStr">
        <is>
          <t>Vendido</t>
        </is>
      </c>
      <c r="D69" s="4" t="inlineStr">
        <is>
          <t>22</t>
        </is>
      </c>
      <c r="E69" s="5" t="inlineStr">
        <is>
          <t>38.000,00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=HYPERLINK("https://leilaoonline.net/lote/detalhe/138850", "160")</f>
      </c>
      <c r="B70" s="4" t="s">
        <f>=HYPERLINK("https://leilaoonline.net/lote/detalhe/138850", " COLHEDORA CANA JOHN DEERE MOD. 3520 C/ ESTEIRA, ANO 2010/2010. - EQP. 704028. - LOC. ARIRANHA/SP")</f>
      </c>
      <c r="C70" s="4" t="inlineStr">
        <is>
          <t>Vendido</t>
        </is>
      </c>
      <c r="D70" s="4" t="inlineStr">
        <is>
          <t>13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=HYPERLINK("https://leilaoonline.net/lote/detalhe/138844", "161")</f>
      </c>
      <c r="B71" s="4" t="s">
        <f>=HYPERLINK("https://leilaoonline.net/lote/detalhe/138844", " COLHEDORA CANA JOHN DEERE MOD. 3520 C/ ESTEIRA, ANO 2010/2010. - EQP. 704025. - LOC. ARIRANHA/SP")</f>
      </c>
      <c r="C71" s="4" t="inlineStr">
        <is>
          <t>Vendido</t>
        </is>
      </c>
      <c r="D71" s="4" t="inlineStr">
        <is>
          <t>12</t>
        </is>
      </c>
      <c r="E71" s="5" t="inlineStr">
        <is>
          <t>39.000,00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=HYPERLINK("https://leilaoonline.net/lote/detalhe/138856", "162")</f>
      </c>
      <c r="B72" s="4" t="s">
        <f>=HYPERLINK("https://leilaoonline.net/lote/detalhe/138856", " COLHEDORA CANA JOHN DEERE MOD. 3520 C/ ESTEIRA, ANO 2010/2010. - EQP. 704022. - LOC. ARIRANHA/SP")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=HYPERLINK("https://leilaoonline.net/lote/detalhe/138919", "163")</f>
      </c>
      <c r="B73" s="4" t="s">
        <f>=HYPERLINK("https://leilaoonline.net/lote/detalhe/138919", " 2 CONDENSADORES R SENDO 1 (DIAMETRO 680MM X 1970MM) E (DIAMETRO 630MM X 1940MM). - LOC. ARIRANHA/SP")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=HYPERLINK("https://leilaoonline.net/lote/detalhe/138890", "164")</f>
      </c>
      <c r="B74" s="4" t="s">
        <f>=HYPERLINK("https://leilaoonline.net/lote/detalhe/138890", " TRATOR VALTRA BH 180 4X4. ANO 2010/2010. - EQP. 505282. - LOC. ARIRANHA/SP")</f>
      </c>
      <c r="C74" s="4" t="inlineStr">
        <is>
          <t>Vendido</t>
        </is>
      </c>
      <c r="D74" s="4" t="inlineStr">
        <is>
          <t>85</t>
        </is>
      </c>
      <c r="E74" s="5" t="inlineStr">
        <is>
          <t>183.000,00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=HYPERLINK("https://leilaoonline.net/lote/detalhe/138837", "165")</f>
      </c>
      <c r="B75" s="4" t="s">
        <f>=HYPERLINK("https://leilaoonline.net/lote/detalhe/138837", " TRATOR VALTRA BH 180 4X4. ANO 2012/2012. - EQP. 505344. - LOC. ARIRANHA/SP")</f>
      </c>
      <c r="C75" s="4" t="inlineStr">
        <is>
          <t>Vendido</t>
        </is>
      </c>
      <c r="D75" s="4" t="inlineStr">
        <is>
          <t>119</t>
        </is>
      </c>
      <c r="E75" s="5" t="inlineStr">
        <is>
          <t>204.000,00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=HYPERLINK("https://leilaoonline.net/lote/detalhe/138909", "166")</f>
      </c>
      <c r="B76" s="4" t="s">
        <f>=HYPERLINK("https://leilaoonline.net/lote/detalhe/138909", " 2 CONDENSADORES R SENDO 1 (DIAMETRO 1340MM X 2500MM) E (DIAMETRO 1100MM X 2480MM) - LOC. ARIRANHA/SP")</f>
      </c>
      <c r="C76" s="4" t="inlineStr">
        <is>
          <t>Vendido</t>
        </is>
      </c>
      <c r="D76" s="4" t="inlineStr">
        <is>
          <t>31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=HYPERLINK("https://leilaoonline.net/lote/detalhe/138920", "167")</f>
      </c>
      <c r="B77" s="4" t="s">
        <f>=HYPERLINK("https://leilaoonline.net/lote/detalhe/138920", "4 CARROCERIAS FUEIRO REF. A1, A2, A3 E A4. - LOC. ARIRANHA/SP")</f>
      </c>
      <c r="C77" s="4" t="inlineStr">
        <is>
          <t>Vendido</t>
        </is>
      </c>
      <c r="D77" s="4" t="inlineStr">
        <is>
          <t>8</t>
        </is>
      </c>
      <c r="E77" s="5" t="inlineStr">
        <is>
          <t>18.000,00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=HYPERLINK("https://leilaoonline.net/lote/detalhe/138853", "168")</f>
      </c>
      <c r="B78" s="4" t="s">
        <f>=HYPERLINK("https://leilaoonline.net/lote/detalhe/138853", " VW SAVEIRO RB MBVS ROBUS, ANO 2017/2018. - EQP. 944190. - LOC. ARIRANHA/SP ")</f>
      </c>
      <c r="C78" s="4" t="inlineStr">
        <is>
          <t>Vendido</t>
        </is>
      </c>
      <c r="D78" s="4" t="inlineStr">
        <is>
          <t>34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=HYPERLINK("https://leilaoonline.net/lote/detalhe/138871", "170")</f>
      </c>
      <c r="B79" s="4" t="s">
        <f>=HYPERLINK("https://leilaoonline.net/lote/detalhe/138871", " VW SAVEIRO RB MBVS ROBUS, ANO 2019/2020. - EQP. 944212. - LOC. ARIRANHA/SP ")</f>
      </c>
      <c r="C79" s="4" t="inlineStr">
        <is>
          <t>Vendido</t>
        </is>
      </c>
      <c r="D79" s="4" t="inlineStr">
        <is>
          <t>23</t>
        </is>
      </c>
      <c r="E79" s="5" t="inlineStr">
        <is>
          <t>46.500,00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=HYPERLINK("https://leilaoonline.net/lote/detalhe/138902", "172")</f>
      </c>
      <c r="B80" s="4" t="s">
        <f>=HYPERLINK("https://leilaoonline.net/lote/detalhe/138902", " APROX. 79 SUCATAS DE ILUMINAÇÃO INDUSTRIAL (CALHAS, LAMPADAS, REFLETORES, BDD) - LOC. ARIRANHA/SP")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=HYPERLINK("https://leilaoonline.net/lote/detalhe/138910", "173")</f>
      </c>
      <c r="B81" s="4" t="s">
        <f>=HYPERLINK("https://leilaoonline.net/lote/detalhe/138910", " SUCATA DE MÓVEIS ( 6 MESAS SENDO 1 MÁRMORE,7 ARQUIVOS,2 MACAS E 9 CONJUNTOS CADEIRAS 3 LUGARES ) - LOC. ARIRANHA/SP")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1.400,00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=HYPERLINK("https://leilaoonline.net/lote/detalhe/138865", "174")</f>
      </c>
      <c r="B82" s="4" t="s">
        <f>=HYPERLINK("https://leilaoonline.net/lote/detalhe/138865", " COLHEDORA CANA JOHN DEERE MOD. 3520 C/ ESTEIRA, ANO 2010/2010. - EQP. 704029. - LOC. ARIRANHA/SP")</f>
      </c>
      <c r="C82" s="4" t="inlineStr">
        <is>
          <t>Vendido</t>
        </is>
      </c>
      <c r="D82" s="4" t="inlineStr">
        <is>
          <t>24</t>
        </is>
      </c>
      <c r="E82" s="5" t="inlineStr">
        <is>
          <t>48.000,00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=HYPERLINK("https://leilaoonline.net/lote/detalhe/138875", "175")</f>
      </c>
      <c r="B83" s="4" t="s">
        <f>=HYPERLINK("https://leilaoonline.net/lote/detalhe/138875", " COLHEDORA CANA JOHN DEERE MOD. 3520 C/ ESTEIRA, ANO 2012/2012. - EQP. 704034. - LOC. ARIRANHA/SP")</f>
      </c>
      <c r="C83" s="4" t="inlineStr">
        <is>
          <t>Vendido</t>
        </is>
      </c>
      <c r="D83" s="4" t="inlineStr">
        <is>
          <t>35</t>
        </is>
      </c>
      <c r="E83" s="5" t="inlineStr">
        <is>
          <t>59.000,00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=HYPERLINK("https://leilaoonline.net/lote/detalhe/138898", "176")</f>
      </c>
      <c r="B84" s="4" t="s">
        <f>=HYPERLINK("https://leilaoonline.net/lote/detalhe/138898", " SUCATA DE PEÇAS DIVERSAS, 5 CAIXAS SENDO NOVAS E USADAS - LOC. ARIRANHA/SP")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=HYPERLINK("https://leilaoonline.net/lote/detalhe/138916", "178")</f>
      </c>
      <c r="B85" s="4" t="s">
        <f>=HYPERLINK("https://leilaoonline.net/lote/detalhe/138916", " 4 CARROCERIAS FUEIRO REF. B1, B2, B3 E B4. - LOC. ARIRANHA/SP")</f>
      </c>
      <c r="C85" s="4" t="inlineStr">
        <is>
          <t>Vendido</t>
        </is>
      </c>
      <c r="D85" s="4" t="inlineStr">
        <is>
          <t>4</t>
        </is>
      </c>
      <c r="E85" s="5" t="inlineStr">
        <is>
          <t>14.000,00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=HYPERLINK("https://leilaoonline.net/lote/detalhe/138845", "179")</f>
      </c>
      <c r="B86" s="4" t="s">
        <f>=HYPERLINK("https://leilaoonline.net/lote/detalhe/138845", " COLHEDORA CANA JOHN DEERE MOD. 3520 C/ ESTEIRA, ANO 2012/2012. - EQP. 704036. - LOC. ARIRANHA/SP")</f>
      </c>
      <c r="C86" s="4" t="inlineStr">
        <is>
          <t>Vendido</t>
        </is>
      </c>
      <c r="D86" s="4" t="inlineStr">
        <is>
          <t>34</t>
        </is>
      </c>
      <c r="E86" s="5" t="inlineStr">
        <is>
          <t>61.000,00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=HYPERLINK("https://leilaoonline.net/lote/detalhe/138848", "180")</f>
      </c>
      <c r="B87" s="4" t="s">
        <f>=HYPERLINK("https://leilaoonline.net/lote/detalhe/138848", " COLHEDORA CANA JOHN DEERE MOD. 3520 C/ ESTEIRA, ANO 2012/2012. - EQP. 704035. - LOC. ARIRANHA/SP")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=HYPERLINK("https://leilaoonline.net/lote/detalhe/138870", "181")</f>
      </c>
      <c r="B88" s="4" t="s">
        <f>=HYPERLINK("https://leilaoonline.net/lote/detalhe/138870", " COLHEDORA CANA JOHN DEERE MOD. 3520 C/ ESTEIRA, ANO 2011/2011. - EQP. 704032. - LOC. ARIRANHA/SP")</f>
      </c>
      <c r="C88" s="4" t="inlineStr">
        <is>
          <t>Vendido</t>
        </is>
      </c>
      <c r="D88" s="4" t="inlineStr">
        <is>
          <t>28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=HYPERLINK("https://leilaoonline.net/lote/detalhe/138860", "182")</f>
      </c>
      <c r="B89" s="4" t="s">
        <f>=HYPERLINK("https://leilaoonline.net/lote/detalhe/138860", " VW SAVEIRO RB MBVS ROBUS, ANO 2019/2020. - EQP. 944219. - LOC. ARIRANHA/SP ")</f>
      </c>
      <c r="C89" s="4" t="inlineStr">
        <is>
          <t>Vendido</t>
        </is>
      </c>
      <c r="D89" s="4" t="inlineStr">
        <is>
          <t>25</t>
        </is>
      </c>
      <c r="E89" s="5" t="inlineStr">
        <is>
          <t>42.000,00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=HYPERLINK("https://leilaoonline.net/lote/detalhe/138849", "183")</f>
      </c>
      <c r="B90" s="4" t="s">
        <f>=HYPERLINK("https://leilaoonline.net/lote/detalhe/138849", " COLHEDORA CANA JOHN DEERE MOD. 3520 C/ ESTEIRA, ANO 2010/2010. - EQP. 704026. - LOC. ARIRANHA/SP")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=HYPERLINK("https://leilaoonline.net/lote/detalhe/138923", "184")</f>
      </c>
      <c r="B91" s="4" t="s">
        <f>=HYPERLINK("https://leilaoonline.net/lote/detalhe/138923", " APROX. 97 SUCATAS DE PEÇAS HIDRAULICAS E PNEUMATICAS. - LOC. ARIRANHA/SP")</f>
      </c>
      <c r="C91" s="4" t="inlineStr">
        <is>
          <t>Vendido</t>
        </is>
      </c>
      <c r="D91" s="4" t="inlineStr">
        <is>
          <t>29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=HYPERLINK("https://leilaoonline.net/lote/detalhe/138862", "185")</f>
      </c>
      <c r="B92" s="4" t="s">
        <f>=HYPERLINK("https://leilaoonline.net/lote/detalhe/138862", " SUCATA DE 78 RODAS 1.100 X 22 COM ARO  E  8 RODAS ALUMÍNIO 295/80/22.5 - (SENDO 86 PÇS APROX.) - LOC. ARIRANHA/SP")</f>
      </c>
      <c r="C92" s="4" t="inlineStr">
        <is>
          <t>Vendido</t>
        </is>
      </c>
      <c r="D92" s="4" t="inlineStr">
        <is>
          <t>34</t>
        </is>
      </c>
      <c r="E92" s="5" t="inlineStr">
        <is>
          <t>12.250,00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=HYPERLINK("https://leilaoonline.net/lote/detalhe/138928", "188")</f>
      </c>
      <c r="B93" s="4" t="s">
        <f>=HYPERLINK("https://leilaoonline.net/lote/detalhe/138928", " SUCATA DE 8 TAMBORES ROLAMENTO - APROX. 2.770KG (VENDA POR KILO) - LOC. ARIRANHA/SP")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7.202,00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=HYPERLINK("https://leilaoonline.net/lote/detalhe/138925", "190")</f>
      </c>
      <c r="B94" s="4" t="s">
        <f>=HYPERLINK("https://leilaoonline.net/lote/detalhe/138925", " APROX. 7 SUCATAS DIVERSAS ( 2 CAIXAS SUCATA INFORMÁTICA,2 MÁQUINAS LAVAR 10 E 15 KG,1 BEBEDOURO D'ÁGUA,2 PALETES SUCATAS AR-CONDICIONADO ) - LOC. ARIRANHA/SP")</f>
      </c>
      <c r="C94" s="4" t="inlineStr">
        <is>
          <t>Vendido</t>
        </is>
      </c>
      <c r="D94" s="4" t="inlineStr">
        <is>
          <t>13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=HYPERLINK("https://leilaoonline.net/lote/detalhe/138851", "191")</f>
      </c>
      <c r="B95" s="4" t="s">
        <f>=HYPERLINK("https://leilaoonline.net/lote/detalhe/138851", " SUCATA DE TAMBOR 200 LITROS FERRO - (SENDO 200 PÇS APROX). - LOC. ARIRANHA/SP")</f>
      </c>
      <c r="C95" s="4" t="inlineStr">
        <is>
          <t>Vendido</t>
        </is>
      </c>
      <c r="D95" s="4" t="inlineStr">
        <is>
          <t>33</t>
        </is>
      </c>
      <c r="E95" s="5" t="inlineStr">
        <is>
          <t>7.900,00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=HYPERLINK("https://leilaoonline.net/lote/detalhe/138839", "192")</f>
      </c>
      <c r="B96" s="4" t="s">
        <f>=HYPERLINK("https://leilaoonline.net/lote/detalhe/138839", " SUCATA DE COMPONENTES ELÉTRICOS ( 19 MOTORES PARTIDA,15 ALTERNADORES,40 ROTORES E 5 EXTATORES). SENDO 79 PÇS. - LOC. ARIRANHA/SP ")</f>
      </c>
      <c r="C96" s="4" t="inlineStr">
        <is>
          <t>Vendido</t>
        </is>
      </c>
      <c r="D96" s="4" t="inlineStr">
        <is>
          <t>7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=HYPERLINK("https://leilaoonline.net/lote/detalhe/138877", "194")</f>
      </c>
      <c r="B97" s="4" t="s">
        <f>=HYPERLINK("https://leilaoonline.net/lote/detalhe/138877", " SUCATA DE CAMPANAS (4 PALETES - 6.600 KG APROX.) - (VENDA POR KILO) - LOC. ARIRANHA/SP")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18.480,00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=HYPERLINK("https://leilaoonline.net/lote/detalhe/138873", "195")</f>
      </c>
      <c r="B98" s="4" t="s">
        <f>=HYPERLINK("https://leilaoonline.net/lote/detalhe/138873", " SUCATA DE MOLA ( 4 PALETES - 7.900 KG APROX.) - (VENDA POR KILO) - LOC. ARIRANHA/SP")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29.230,00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=HYPERLINK("https://leilaoonline.net/lote/detalhe/138861", "196")</f>
      </c>
      <c r="B99" s="4" t="s">
        <f>=HYPERLINK("https://leilaoonline.net/lote/detalhe/138861", " SUCATA DE FAQUINHA E FAÇÃO - (SENDO 9.680 KG APROX) - (VENDA POR KILO) - LOC. ARIRANHA/SP")</f>
      </c>
      <c r="C99" s="4" t="inlineStr">
        <is>
          <t>Vendido</t>
        </is>
      </c>
      <c r="D99" s="4" t="inlineStr">
        <is>
          <t>4</t>
        </is>
      </c>
      <c r="E99" s="5" t="inlineStr">
        <is>
          <t>19.360,00</t>
        </is>
      </c>
      <c r="F99" s="4" t="inlineStr">
        <is>
          <t>0.10</t>
        </is>
      </c>
    </row>
    <row collapsed="false" customFormat="false" customHeight="false" hidden="false" ht="12.1" outlineLevel="0" r="100">
      <c r="A100" s="5" t="s">
        <f>=HYPERLINK("https://leilaoonline.net/lote/detalhe/138863", "197")</f>
      </c>
      <c r="B100" s="4" t="s">
        <f>=HYPERLINK("https://leilaoonline.net/lote/detalhe/138863", " SUCATA DE DISCO GRADE E DIVERSOS - (SENDO 2.500 KG APROX.) - (VENDA POR KILO) - LOC. ARIRANHA/SP")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13.250,00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=HYPERLINK("https://leilaoonline.net/lote/detalhe/138852", "198")</f>
      </c>
      <c r="B101" s="4" t="s">
        <f>=HYPERLINK("https://leilaoonline.net/lote/detalhe/138852", " SUCATA DE CUBO REDUÇÃO FINAL COLHEDORA CANA - (SENDO 4 PÇS APROX). - LOC. ARIRANHA/SP")</f>
      </c>
      <c r="C101" s="4" t="inlineStr">
        <is>
          <t>Vendido</t>
        </is>
      </c>
      <c r="D101" s="4" t="inlineStr">
        <is>
          <t>42</t>
        </is>
      </c>
      <c r="E101" s="5" t="inlineStr">
        <is>
          <t>8.200,00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=HYPERLINK("https://leilaoonline.net/lote/detalhe/138915", "199")</f>
      </c>
      <c r="B102" s="4" t="s">
        <f>=HYPERLINK("https://leilaoonline.net/lote/detalhe/138915", " SUCATA DE PEÇAS DIVERSAS. - APROX. 26890 KG (VENDA POR KILO) - LOC. ARIRANHA/SP")</f>
      </c>
      <c r="C102" s="4" t="inlineStr">
        <is>
          <t>Vendido</t>
        </is>
      </c>
      <c r="D102" s="4" t="inlineStr">
        <is>
          <t>14</t>
        </is>
      </c>
      <c r="E102" s="5" t="inlineStr">
        <is>
          <t>67.225,00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=HYPERLINK("https://leilaoonline.net/lote/detalhe/138905", "1344")</f>
      </c>
      <c r="B103" s="4" t="s">
        <f>=HYPERLINK("https://leilaoonline.net/lote/detalhe/138905", " 1 SACARIMETRO. - LOC. ARIRANHA/SP")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2026-04-14T05:31:40.00Z</dcterms:created>
  <dc:creator>Tellks Tecnologia</dc:creator>
  <cp:revision>0</cp:revision>
</cp:coreProperties>
</file>