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- 15 TRATORES - COLHEDORAS CASE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=HYPERLINK("https://leilaoonline.net/lote/detalhe/135981", "680")</f>
      </c>
      <c r="B11" s="4" t="s">
        <f>=HYPERLINK("https://leilaoonline.net/lote/detalhe/135981", " TRANSBORDO STª.IZABEL TRIDEM 13T, ANO 2010. - FR4441911. - LOC. CAARAPÓ/MS")</f>
      </c>
      <c r="C11" s="4" t="inlineStr">
        <is>
          <t>Vendido</t>
        </is>
      </c>
      <c r="D11" s="4" t="inlineStr">
        <is>
          <t>6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=HYPERLINK("https://leilaoonline.net/lote/detalhe/135941", "692")</f>
      </c>
      <c r="B12" s="4" t="s">
        <f>=HYPERLINK("https://leilaoonline.net/lote/detalhe/135941", " CAMINHÃO TANQUE VOLKSWAGEN 26.220 EURO3 WORKER, ANO 2010. - FR92324. - LOC. CAARAPÓ/MS")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174.000,00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=HYPERLINK("https://leilaoonline.net/lote/detalhe/135968", "696")</f>
      </c>
      <c r="B13" s="4" t="s">
        <f>=HYPERLINK("https://leilaoonline.net/lote/detalhe/135968", " TRANSBORDO CIVEMASA, ANO 2010. - FR4445135.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=HYPERLINK("https://leilaoonline.net/lote/detalhe/135936", "697")</f>
      </c>
      <c r="B14" s="4" t="s">
        <f>=HYPERLINK("https://leilaoonline.net/lote/detalhe/135936", " CAMINHÃO VOLVO FM440 6X4T, ANO 2011. - FR4415026. - LOC. CAARAPÓ/MS")</f>
      </c>
      <c r="C14" s="4" t="inlineStr">
        <is>
          <t>Vendido</t>
        </is>
      </c>
      <c r="D14" s="4" t="inlineStr">
        <is>
          <t>68</t>
        </is>
      </c>
      <c r="E14" s="5" t="inlineStr">
        <is>
          <t>116.000,00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=HYPERLINK("https://leilaoonline.net/lote/detalhe/135868", "701")</f>
      </c>
      <c r="B15" s="4" t="s">
        <f>=HYPERLINK("https://leilaoonline.net/lote/detalhe/135868", " CAMINHÃO MERCEDES BENZ, MODELO AXOR 3344 S 6X4, ANO 2016. - FR4415055 - LOC. CAARAPÓ/MS")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=HYPERLINK("https://leilaoonline.net/lote/detalhe/135866", "702")</f>
      </c>
      <c r="B16" s="4" t="s">
        <f>=HYPERLINK("https://leilaoonline.net/lote/detalhe/135866", " CAMINHÃO VOLVO VM 260 6X4R, ANO 2010. - FR4415014. - LOC. CAARAPÓ/MS")</f>
      </c>
      <c r="C16" s="4" t="inlineStr">
        <is>
          <t>Vendido</t>
        </is>
      </c>
      <c r="D16" s="4" t="inlineStr">
        <is>
          <t>32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=HYPERLINK("https://leilaoonline.net/lote/detalhe/137812", "715")</f>
      </c>
      <c r="B17" s="4" t="s">
        <f>=HYPERLINK("https://leilaoonline.net/lote/detalhe/137812", "VALTRA BH210i 4x4 210 CV ANO 2015, FR4435081, LOC. CAARAPÓ/MS")</f>
      </c>
      <c r="C17" s="4" t="inlineStr">
        <is>
          <t>Vendido</t>
        </is>
      </c>
      <c r="D17" s="4" t="inlineStr">
        <is>
          <t>72</t>
        </is>
      </c>
      <c r="E17" s="5" t="inlineStr">
        <is>
          <t>234.000,00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=HYPERLINK("https://leilaoonline.net/lote/detalhe/135980", "719")</f>
      </c>
      <c r="B18" s="4" t="s">
        <f>=HYPERLINK("https://leilaoonline.net/lote/detalhe/135980", " TRANSBORDO CIVEMASA, ANO 2011. - FR4445147. - LOC. CAARAPÓ/MS")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=HYPERLINK("https://leilaoonline.net/lote/detalhe/135925", "723")</f>
      </c>
      <c r="B19" s="4" t="s">
        <f>=HYPERLINK("https://leilaoonline.net/lote/detalhe/135925", " CAMINHÃO VOLVO FM 500 6X4T, ANO 2013. -  FR4415033. - LOC. CAARAPÓ/MS")</f>
      </c>
      <c r="C19" s="4" t="inlineStr">
        <is>
          <t>Não vendido</t>
        </is>
      </c>
      <c r="D19" s="4" t="inlineStr">
        <is>
          <t>106</t>
        </is>
      </c>
      <c r="E19" s="5" t="inlineStr">
        <is>
          <t>159.000,00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=HYPERLINK("https://leilaoonline.net/lote/detalhe/135932", "724")</f>
      </c>
      <c r="B20" s="4" t="s">
        <f>=HYPERLINK("https://leilaoonline.net/lote/detalhe/135932", " CAMINHÃO MERCEDES BENZ L 2635, ANO 1995/1996. - FR 4410702 - LOC. CAARAPÓ/MS")</f>
      </c>
      <c r="C20" s="4" t="inlineStr">
        <is>
          <t>Vendido</t>
        </is>
      </c>
      <c r="D20" s="4" t="inlineStr">
        <is>
          <t>52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=HYPERLINK("https://leilaoonline.net/lote/detalhe/135929", "726")</f>
      </c>
      <c r="B21" s="4" t="s">
        <f>=HYPERLINK("https://leilaoonline.net/lote/detalhe/135929", " CAMINHÃO  TANQUE VOLVO FM12 380 6X4R, ANO 2000. - FR4410717. - LOC. CAARAPÓ/MS")</f>
      </c>
      <c r="C21" s="4" t="inlineStr">
        <is>
          <t>Vendido</t>
        </is>
      </c>
      <c r="D21" s="4" t="inlineStr">
        <is>
          <t>75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=HYPERLINK("https://leilaoonline.net/lote/detalhe/135931", "727")</f>
      </c>
      <c r="B22" s="4" t="s">
        <f>=HYPERLINK("https://leilaoonline.net/lote/detalhe/135931", " CAMINHÃO MERCEDES BENZ MOD L 2318, ANO 1993. -  FR4415003. - LOC. CAARAPÓ/MS  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=HYPERLINK("https://leilaoonline.net/lote/detalhe/135961", "734")</f>
      </c>
      <c r="B23" s="4" t="s">
        <f>=HYPERLINK("https://leilaoonline.net/lote/detalhe/135961", " CAÇAMBA OTA M, ANO 2012. - FR4455047. - LOC. CAARAPÓ/MS")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=HYPERLINK("https://leilaoonline.net/lote/detalhe/135967", "739")</f>
      </c>
      <c r="B24" s="4" t="s">
        <f>=HYPERLINK("https://leilaoonline.net/lote/detalhe/135967", " TRANSBORDO SANTA ISABEL, ANO 2010. - FR4441916. - LOC. CAARAPÓ/MS")</f>
      </c>
      <c r="C24" s="4" t="inlineStr">
        <is>
          <t>Vendido</t>
        </is>
      </c>
      <c r="D24" s="4" t="inlineStr">
        <is>
          <t>2</t>
        </is>
      </c>
      <c r="E24" s="5" t="inlineStr">
        <is>
          <t>16.000,00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=HYPERLINK("https://leilaoonline.net/lote/detalhe/135869", "740")</f>
      </c>
      <c r="B25" s="4" t="s">
        <f>=HYPERLINK("https://leilaoonline.net/lote/detalhe/135869", " CAMINHÃO TANQUE MERCEDES BENZ L 2635 6X4, ANO 1995/1996. - FR4410701. - LOC. CAARAPÓ/MS")</f>
      </c>
      <c r="C25" s="4" t="inlineStr">
        <is>
          <t>Vendido</t>
        </is>
      </c>
      <c r="D25" s="4" t="inlineStr">
        <is>
          <t>60</t>
        </is>
      </c>
      <c r="E25" s="5" t="inlineStr">
        <is>
          <t>115.000,00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=HYPERLINK("https://leilaoonline.net/lote/detalhe/135860", "742")</f>
      </c>
      <c r="B26" s="4" t="s">
        <f>=HYPERLINK("https://leilaoonline.net/lote/detalhe/135860", " CAMINHAO TANQUE VOLKSVAGEN 26.220 EURO3 WORKER, ANO 2010. - FR92322 - LOC. CAARAPÓ/MS")</f>
      </c>
      <c r="C26" s="4" t="inlineStr">
        <is>
          <t>Vendido</t>
        </is>
      </c>
      <c r="D26" s="4" t="inlineStr">
        <is>
          <t>115</t>
        </is>
      </c>
      <c r="E26" s="5" t="inlineStr">
        <is>
          <t>203.000,00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=HYPERLINK("https://leilaoonline.net/lote/detalhe/135874", "743")</f>
      </c>
      <c r="B27" s="4" t="s">
        <f>=HYPERLINK("https://leilaoonline.net/lote/detalhe/135874", " CAMINHÃO VOLVO FM 500 6X4T, ANO 2013. - FR4415044. - LOC. CAARAPÓ/MS")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=HYPERLINK("https://leilaoonline.net/lote/detalhe/135861", "744")</f>
      </c>
      <c r="B28" s="4" t="s">
        <f>=HYPERLINK("https://leilaoonline.net/lote/detalhe/135861", " CAMINHÃO MERCEDES BENZ, MODELO AXOR 3344 S 6X4, ANO 2016/2017. - FR4415050 - LOC. CAARAPÓ/MS")</f>
      </c>
      <c r="C28" s="4" t="inlineStr">
        <is>
          <t>Não vendido</t>
        </is>
      </c>
      <c r="D28" s="4" t="inlineStr">
        <is>
          <t>103</t>
        </is>
      </c>
      <c r="E28" s="5" t="inlineStr">
        <is>
          <t>217.000,00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=HYPERLINK("https://leilaoonline.net/lote/detalhe/135989", "745")</f>
      </c>
      <c r="B29" s="4" t="s">
        <f>=HYPERLINK("https://leilaoonline.net/lote/detalhe/135989", " REBOQUE DE CANA PICADA USICAMP, MOD. RCI E2E2, ANO 2008. - FR4455122. - LOC. CAARAPÓ/MS 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=HYPERLINK("https://leilaoonline.net/lote/detalhe/135937", "746")</f>
      </c>
      <c r="B30" s="4" t="s">
        <f>=HYPERLINK("https://leilaoonline.net/lote/detalhe/135937", " COLHEDORA DE CANA CASE A8800 . - FR4435075. - LOC. CAARAPÓ/MS")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=HYPERLINK("https://leilaoonline.net/lote/detalhe/135938", "747")</f>
      </c>
      <c r="B31" s="4" t="s">
        <f>=HYPERLINK("https://leilaoonline.net/lote/detalhe/135938", " COLHEDORA DE CANA CASE A8800, ANO 2014. - FR4435072. - LOC. CAARAPÓ/MS")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=HYPERLINK("https://leilaoonline.net/lote/detalhe/135948", "749")</f>
      </c>
      <c r="B32" s="4" t="s">
        <f>=HYPERLINK("https://leilaoonline.net/lote/detalhe/135948", " COLHEDORA DE CANA CASE A8800, ANO 2014 . -FR4435073. - LOC. CAARAPÓ/MS")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=HYPERLINK("https://leilaoonline.net/lote/detalhe/135923", "750")</f>
      </c>
      <c r="B33" s="4" t="s">
        <f>=HYPERLINK("https://leilaoonline.net/lote/detalhe/135923", " COLHEDORA DE CANA CASE A8800, ANO 2010. -FR4431251. - LOC. CAARAPÓ/MS")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=HYPERLINK("https://leilaoonline.net/lote/detalhe/135949", "751")</f>
      </c>
      <c r="B34" s="4" t="s">
        <f>=HYPERLINK("https://leilaoonline.net/lote/detalhe/135949", " COLHEDORA DE CANA ESTEIRA CASE A880, ANO 2016. - FR4435096. - LOC. CAARAPÓ/MS")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=HYPERLINK("https://leilaoonline.net/lote/detalhe/135872", "752")</f>
      </c>
      <c r="B35" s="4" t="s">
        <f>=HYPERLINK("https://leilaoonline.net/lote/detalhe/135872", " CAMINHÃO VOLVO FM12 380 6X4T, ANO 2005. - FR4410752. - LOC. CAARAPÓ/MS")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=HYPERLINK("https://leilaoonline.net/lote/detalhe/135867", "754")</f>
      </c>
      <c r="B36" s="4" t="s">
        <f>=HYPERLINK("https://leilaoonline.net/lote/detalhe/135867", " CAMINHÃO VOLVO VM 260 6X4R ( COMBOIO), ANO 2009/2010 - FR4415011. - LOC. CAARAPÓ/MS")</f>
      </c>
      <c r="C36" s="4" t="inlineStr">
        <is>
          <t>Vendido</t>
        </is>
      </c>
      <c r="D36" s="4" t="inlineStr">
        <is>
          <t>45</t>
        </is>
      </c>
      <c r="E36" s="5" t="inlineStr">
        <is>
          <t>74.000,00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=HYPERLINK("https://leilaoonline.net/lote/detalhe/135971", "755")</f>
      </c>
      <c r="B37" s="4" t="s">
        <f>=HYPERLINK("https://leilaoonline.net/lote/detalhe/135971", " REBOQUE CANAVIEIRO USICAMP, MOD. RCI E2E2 1180A, ANO 2009. - FR4455130. - LOC. CAARAPÓ/MS")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=HYPERLINK("https://leilaoonline.net/lote/detalhe/138260", "756")</f>
      </c>
      <c r="B38" s="4" t="s">
        <f>=HYPERLINK("https://leilaoonline.net/lote/detalhe/138260", " EMPILHADEIRA MODELO H50FT - HYSTER, ANO 2011, FR4435041, LOC. CAARAPÓ ")</f>
      </c>
      <c r="C38" s="4" t="inlineStr">
        <is>
          <t>Vendido</t>
        </is>
      </c>
      <c r="D38" s="4" t="inlineStr">
        <is>
          <t>29</t>
        </is>
      </c>
      <c r="E38" s="5" t="inlineStr">
        <is>
          <t>43.000,00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=HYPERLINK("https://leilaoonline.net/lote/detalhe/135944", "757")</f>
      </c>
      <c r="B39" s="4" t="s">
        <f>=HYPERLINK("https://leilaoonline.net/lote/detalhe/135944", " CAMINHÃO VOLKSWAGEN 13.180 EURO3 WORKER, ANO 2007/2008. - FR4415004 - LOC. CAARAPÓ/MS")</f>
      </c>
      <c r="C39" s="4" t="inlineStr">
        <is>
          <t>Vendido</t>
        </is>
      </c>
      <c r="D39" s="4" t="inlineStr">
        <is>
          <t>35</t>
        </is>
      </c>
      <c r="E39" s="5" t="inlineStr">
        <is>
          <t>64.000,00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=HYPERLINK("https://leilaoonline.net/lote/detalhe/135946", "759")</f>
      </c>
      <c r="B40" s="4" t="s">
        <f>=HYPERLINK("https://leilaoonline.net/lote/detalhe/135946", " REBOQUE USICAMP, ANO 2009, (DOLLY ENTREGUE SEM DOCUMENTO) - FR4451503 - LOC. CAARAPÓ/MS")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=HYPERLINK("https://leilaoonline.net/lote/detalhe/135865", "761")</f>
      </c>
      <c r="B41" s="4" t="s">
        <f>=HYPERLINK("https://leilaoonline.net/lote/detalhe/135865", " CAMINHAO MERCEDES-BENZ L 2635 6X4 1996 MUNCK. - FR4410700 - LOC. CAARAPÓ/MS")</f>
      </c>
      <c r="C41" s="4" t="inlineStr">
        <is>
          <t>Vendido</t>
        </is>
      </c>
      <c r="D41" s="4" t="inlineStr">
        <is>
          <t>97</t>
        </is>
      </c>
      <c r="E41" s="5" t="inlineStr">
        <is>
          <t>164.000,00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=HYPERLINK("https://leilaoonline.net/lote/detalhe/135875", "762")</f>
      </c>
      <c r="B42" s="4" t="s">
        <f>=HYPERLINK("https://leilaoonline.net/lote/detalhe/135875", " CAMINHÃO VOLVO FM12 380 6X4T, ANO 2005. -  FR4410750 - LOC. CAARAPÓ/MS")</f>
      </c>
      <c r="C42" s="4" t="inlineStr">
        <is>
          <t>Vendido</t>
        </is>
      </c>
      <c r="D42" s="4" t="inlineStr">
        <is>
          <t>33</t>
        </is>
      </c>
      <c r="E42" s="5" t="inlineStr">
        <is>
          <t>72.000,00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=HYPERLINK("https://leilaoonline.net/lote/detalhe/135942", "764")</f>
      </c>
      <c r="B43" s="4" t="s">
        <f>=HYPERLINK("https://leilaoonline.net/lote/detalhe/135942", " BAÚ, ANO 2013. - FR140225. - LOC. CAARAPÓ/MS")</f>
      </c>
      <c r="C43" s="4" t="inlineStr">
        <is>
          <t>Vendido</t>
        </is>
      </c>
      <c r="D43" s="4" t="inlineStr">
        <is>
          <t>11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=HYPERLINK("https://leilaoonline.net/lote/detalhe/135987", "767")</f>
      </c>
      <c r="B44" s="4" t="s">
        <f>=HYPERLINK("https://leilaoonline.net/lote/detalhe/135987", " TRANSBORDO CIVEMASA MOD. TAC 10500, ANO 2011. - FR4447009. - LOC. CAARAPÓ/MS")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=HYPERLINK("https://leilaoonline.net/lote/detalhe/135870", "768")</f>
      </c>
      <c r="B45" s="4" t="s">
        <f>=HYPERLINK("https://leilaoonline.net/lote/detalhe/135870", " CAMINHAO VOLKSWAGEN 26.220 EURO3 WORKER, ANO 2007/2008 - FR4415005. - LOC. CAARAPÓ/MS")</f>
      </c>
      <c r="C45" s="4" t="inlineStr">
        <is>
          <t>Vendido</t>
        </is>
      </c>
      <c r="D45" s="4" t="inlineStr">
        <is>
          <t>80</t>
        </is>
      </c>
      <c r="E45" s="5" t="inlineStr">
        <is>
          <t>119.000,00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=HYPERLINK("https://leilaoonline.net/lote/detalhe/135995", "781")</f>
      </c>
      <c r="B46" s="4" t="s">
        <f>=HYPERLINK("https://leilaoonline.net/lote/detalhe/135995", " TRANSBORDO TRIDEM BIPARTIDO MARCA SANTA ISABEL, ANO 2010. - FR4445111. - LOC. CAARAPÓ/MS ")</f>
      </c>
      <c r="C46" s="4" t="inlineStr">
        <is>
          <t>Vendido</t>
        </is>
      </c>
      <c r="D46" s="4" t="inlineStr">
        <is>
          <t>3</t>
        </is>
      </c>
      <c r="E46" s="5" t="inlineStr">
        <is>
          <t>22.000,00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=HYPERLINK("https://leilaoonline.net/lote/detalhe/135985", "782")</f>
      </c>
      <c r="B47" s="4" t="s">
        <f>=HYPERLINK("https://leilaoonline.net/lote/detalhe/135985", " TRANSBORDO TRIDEM BIPARTIDO SANTA IZABEL, ANO 2010. - FR4441914. - LOC. CAARAPÓ/MS")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=HYPERLINK("https://leilaoonline.net/lote/detalhe/135993", "783")</f>
      </c>
      <c r="B48" s="4" t="s">
        <f>=HYPERLINK("https://leilaoonline.net/lote/detalhe/135993", " TRANSBORDO TRIDEM BIPARTIDO SANTA IZABEL, ANO 2010. - FR4441912. - CAARAPÓ/MS")</f>
      </c>
      <c r="C48" s="4" t="inlineStr">
        <is>
          <t>Vendido</t>
        </is>
      </c>
      <c r="D48" s="4" t="inlineStr">
        <is>
          <t>7</t>
        </is>
      </c>
      <c r="E48" s="5" t="inlineStr">
        <is>
          <t>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=HYPERLINK("https://leilaoonline.net/lote/detalhe/135991", "784")</f>
      </c>
      <c r="B49" s="4" t="s">
        <f>=HYPERLINK("https://leilaoonline.net/lote/detalhe/135991", " TRANSBORDO P/ CANA PICADA TRIDEM, ANO 2008. - FR4445044.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21.000,00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=HYPERLINK("https://leilaoonline.net/lote/detalhe/135974", "785")</f>
      </c>
      <c r="B50" s="4" t="s">
        <f>=HYPERLINK("https://leilaoonline.net/lote/detalhe/135974", " TRANSBORDO AGRICOLA DE CANA PICADA CIVEMASA, ANO 2010. - FR4446146. - LOC. CAARAPÓ/MS")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=HYPERLINK("https://leilaoonline.net/lote/detalhe/135856", "786")</f>
      </c>
      <c r="B51" s="4" t="s">
        <f>=HYPERLINK("https://leilaoonline.net/lote/detalhe/135856", " CAMINHAO BAÚ/COMBOIO VOLVO NL10 280 6X4, ANO 1990. - FR4410544 - LOC. CAARAPÓ/MS")</f>
      </c>
      <c r="C51" s="4" t="inlineStr">
        <is>
          <t>Vendido</t>
        </is>
      </c>
      <c r="D51" s="4" t="inlineStr">
        <is>
          <t>36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=HYPERLINK("https://leilaoonline.net/lote/detalhe/135939", "787")</f>
      </c>
      <c r="B52" s="4" t="s">
        <f>=HYPERLINK("https://leilaoonline.net/lote/detalhe/135939", " CARROCERIA TRANSBORDO MEGATEC DE CANA PICADA, ANO 2012. - FR4445175 - LOC. CAARAPÓ/MS")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=HYPERLINK("https://leilaoonline.net/lote/detalhe/135928", "788")</f>
      </c>
      <c r="B53" s="4" t="s">
        <f>=HYPERLINK("https://leilaoonline.net/lote/detalhe/135928", " CARROCERIA TRANSBORDO MEGATEC DE CANA PICADA, ANO 2012. -FR4445191. - LOC. CAARAPÓ/MS")</f>
      </c>
      <c r="C53" s="4" t="inlineStr">
        <is>
          <t>Vendido</t>
        </is>
      </c>
      <c r="D53" s="4" t="inlineStr">
        <is>
          <t>8</t>
        </is>
      </c>
      <c r="E53" s="5" t="inlineStr">
        <is>
          <t>23.000,00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=HYPERLINK("https://leilaoonline.net/lote/detalhe/135862", "799")</f>
      </c>
      <c r="B54" s="4" t="s">
        <f>=HYPERLINK("https://leilaoonline.net/lote/detalhe/135862", " CAMINHÃO VOLVO FM440 6X4T, ANO. 2011 - FR4415020. - LOC. CAARAPÓ/MS")</f>
      </c>
      <c r="C54" s="4" t="inlineStr">
        <is>
          <t>Vendido</t>
        </is>
      </c>
      <c r="D54" s="4" t="inlineStr">
        <is>
          <t>39</t>
        </is>
      </c>
      <c r="E54" s="5" t="inlineStr">
        <is>
          <t>89.000,00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=HYPERLINK("https://leilaoonline.net/lote/detalhe/135857", "800")</f>
      </c>
      <c r="B55" s="4" t="s">
        <f>=HYPERLINK("https://leilaoonline.net/lote/detalhe/135857", " CAMINHÃO MUNCK VOLKSWAGEM 26.220 EURO3 WORKER, ANO 2007. - FR4415000. - LOC. CAARAPÓ/MS")</f>
      </c>
      <c r="C55" s="4" t="inlineStr">
        <is>
          <t>Vendido</t>
        </is>
      </c>
      <c r="D55" s="4" t="inlineStr">
        <is>
          <t>147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=HYPERLINK("https://leilaoonline.net/lote/detalhe/135945", "801")</f>
      </c>
      <c r="B56" s="4" t="s">
        <f>=HYPERLINK("https://leilaoonline.net/lote/detalhe/135945", " CAMIINHÃO VOLVO FM 440 6X4T, ANO 2011. - FR4415017")</f>
      </c>
      <c r="C56" s="4" t="inlineStr">
        <is>
          <t>Vendido</t>
        </is>
      </c>
      <c r="D56" s="4" t="inlineStr">
        <is>
          <t>21</t>
        </is>
      </c>
      <c r="E56" s="5" t="inlineStr">
        <is>
          <t>82.000,00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=HYPERLINK("https://leilaoonline.net/lote/detalhe/135988", "802")</f>
      </c>
      <c r="B57" s="4" t="s">
        <f>=HYPERLINK("https://leilaoonline.net/lote/detalhe/135988", " TRANSBORDO GIGANTE BR 22000 MOD. TESTON, ANO 2017. - FR4445274. - LOC. CAARAPÓ/MS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=HYPERLINK("https://leilaoonline.net/lote/detalhe/135863", "803")</f>
      </c>
      <c r="B58" s="4" t="s">
        <f>=HYPERLINK("https://leilaoonline.net/lote/detalhe/135863", " CAMINHÃO TANQUE VOLVO FM12 380 6X4T, ANO 2001 - FR4410737 - LOC. CAARAPÓ/MS")</f>
      </c>
      <c r="C58" s="4" t="inlineStr">
        <is>
          <t>Vendido</t>
        </is>
      </c>
      <c r="D58" s="4" t="inlineStr">
        <is>
          <t>124</t>
        </is>
      </c>
      <c r="E58" s="5" t="inlineStr">
        <is>
          <t>207.000,00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=HYPERLINK("https://leilaoonline.net/lote/detalhe/135947", "804")</f>
      </c>
      <c r="B59" s="4" t="s">
        <f>=HYPERLINK("https://leilaoonline.net/lote/detalhe/135947", " CAÇAMBA, ANO 2013, - FR4455088. - LOC. CAARAPÓ/MS")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=HYPERLINK("https://leilaoonline.net/lote/detalhe/138253", "805")</f>
      </c>
      <c r="B60" s="4" t="s">
        <f>=HYPERLINK("https://leilaoonline.net/lote/detalhe/138253", "FIAT STRADA HD WK, ANO 2018/2019. - FR4425106 - LOC. CAARAPÓ/MS")</f>
      </c>
      <c r="C60" s="4" t="inlineStr">
        <is>
          <t>Vendido</t>
        </is>
      </c>
      <c r="D60" s="4" t="inlineStr">
        <is>
          <t>25</t>
        </is>
      </c>
      <c r="E60" s="5" t="inlineStr">
        <is>
          <t>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=HYPERLINK("https://leilaoonline.net/lote/detalhe/135976", "806")</f>
      </c>
      <c r="B61" s="4" t="s">
        <f>=HYPERLINK("https://leilaoonline.net/lote/detalhe/135976", " TRANSBORDO TRIDEM BIPARTIDO MARCA SANTA ISABEL, ANO 2010. - FR4445108. - LOC. CAARAPÓ/MS ")</f>
      </c>
      <c r="C61" s="4" t="inlineStr">
        <is>
          <t>Vendido</t>
        </is>
      </c>
      <c r="D61" s="4" t="inlineStr">
        <is>
          <t>2</t>
        </is>
      </c>
      <c r="E61" s="5" t="inlineStr">
        <is>
          <t>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=HYPERLINK("https://leilaoonline.net/lote/detalhe/135966", "807")</f>
      </c>
      <c r="B62" s="4" t="s">
        <f>=HYPERLINK("https://leilaoonline.net/lote/detalhe/135966", " TRANSBORDO TRIDEM BIPARTIDO SANTA IZABEL, ANO 2010. - FR4445113. - LOC. CAARAPÓ/MS")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=HYPERLINK("https://leilaoonline.net/lote/detalhe/135963", "808")</f>
      </c>
      <c r="B63" s="4" t="s">
        <f>=HYPERLINK("https://leilaoonline.net/lote/detalhe/135963", " SEMI-REBOQUE  USICAMP 12,50M. ANO 2008. - FR4493393. - LOC. CAARAPÓ/MS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=HYPERLINK("https://leilaoonline.net/lote/detalhe/135986", "810")</f>
      </c>
      <c r="B64" s="4" t="s">
        <f>=HYPERLINK("https://leilaoonline.net/lote/detalhe/135986", " TRANSBORDO AGRÍCOLA DE ARRASTO AUTOESTER CIVEMASA, ANO 2016. - FR4445256. - LOC. CAARAPÓ/MS")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=HYPERLINK("https://leilaoonline.net/lote/detalhe/135975", "812")</f>
      </c>
      <c r="B65" s="4" t="s">
        <f>=HYPERLINK("https://leilaoonline.net/lote/detalhe/135975", " TRANSBORDO AGRÍCOLA CIVEMASA, ANO 2016. - FR4445247. - LOC. CAARAPÓ/MS")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=HYPERLINK("https://leilaoonline.net/lote/detalhe/135943", "818")</f>
      </c>
      <c r="B66" s="4" t="s">
        <f>=HYPERLINK("https://leilaoonline.net/lote/detalhe/135943", " CARROCERIA TRANSBORDO MEGATEC DE CANA PICADA, ANO 2012. -FR4445189. - LOC. CAARAPÓ/MS")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=HYPERLINK("https://leilaoonline.net/lote/detalhe/135965", "819")</f>
      </c>
      <c r="B67" s="4" t="s">
        <f>=HYPERLINK("https://leilaoonline.net/lote/detalhe/135965", " TRANSBORDO P/ CANA PICADA TRIDEM, ANO 2008. - FR4445048. - LOC. CAARAPÓ/MS")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=HYPERLINK("https://leilaoonline.net/lote/detalhe/135996", "821")</f>
      </c>
      <c r="B68" s="4" t="s">
        <f>=HYPERLINK("https://leilaoonline.net/lote/detalhe/135996", " TRANSBORDO P/ CANA PICADA TRIDEM, ANO 2008. - FR4445049. - LOC. CAARAPÓ/MS")</f>
      </c>
      <c r="C68" s="4" t="inlineStr">
        <is>
          <t>Vendido</t>
        </is>
      </c>
      <c r="D68" s="4" t="inlineStr">
        <is>
          <t>16</t>
        </is>
      </c>
      <c r="E68" s="5" t="inlineStr">
        <is>
          <t>35.000,00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=HYPERLINK("https://leilaoonline.net/lote/detalhe/135972", "822")</f>
      </c>
      <c r="B69" s="4" t="s">
        <f>=HYPERLINK("https://leilaoonline.net/lote/detalhe/135972", " TRANSBORDO TRIDEM BIPARTIDO SANTA IZABEL, ANO 2010. - FR4441915. - LOC. CAARAPÓ/MS")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=HYPERLINK("https://leilaoonline.net/lote/detalhe/137105", "829")</f>
      </c>
      <c r="B70" s="4" t="s">
        <f>=HYPERLINK("https://leilaoonline.net/lote/detalhe/137105", "FIAT UNO MILLE WAY ECONOMI 2P, ANO 2012. - FR4425053. - LOC. CAARAPÓ/MS")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=HYPERLINK("https://leilaoonline.net/lote/detalhe/137106", "831")</f>
      </c>
      <c r="B71" s="4" t="s">
        <f>=HYPERLINK("https://leilaoonline.net/lote/detalhe/137106", "KOMBI STANDARD 1.4 MI,  VOLKSWAGEN, ANO 2013. - FR4425098. - LOC. CAARAPÓ/MS")</f>
      </c>
      <c r="C71" s="4" t="inlineStr">
        <is>
          <t>Vendido</t>
        </is>
      </c>
      <c r="D71" s="4" t="inlineStr">
        <is>
          <t>4</t>
        </is>
      </c>
      <c r="E71" s="5" t="inlineStr">
        <is>
          <t>11.500,00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=HYPERLINK("https://leilaoonline.net/lote/detalhe/138255", "833")</f>
      </c>
      <c r="B72" s="4" t="s">
        <f>=HYPERLINK("https://leilaoonline.net/lote/detalhe/138255", "VOLKSWAGEM KOMBI, ANO 2013/2014. - FR 25099  - LOC. CAARAPÓ/MS")</f>
      </c>
      <c r="C72" s="4" t="inlineStr">
        <is>
          <t>Vendido</t>
        </is>
      </c>
      <c r="D72" s="4" t="inlineStr">
        <is>
          <t>6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=HYPERLINK("https://leilaoonline.net/lote/detalhe/138254", "834")</f>
      </c>
      <c r="B73" s="4" t="s">
        <f>=HYPERLINK("https://leilaoonline.net/lote/detalhe/138254", "VOLKSWAGEM KOMBI, ANO 2013/2014. - FR 25096  - LOC. CAARAPÓ/MS")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23.500,00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=HYPERLINK("https://leilaoonline.net/lote/detalhe/135962", "835")</f>
      </c>
      <c r="B74" s="4" t="s">
        <f>=HYPERLINK("https://leilaoonline.net/lote/detalhe/135962", " 2 CULTIVADORES ALEIRADORES SOLLUS CA, ANO 2014. - (FR4445231) (FR4445228). - LOC. CAARAPÓ/MS")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=HYPERLINK("https://leilaoonline.net/lote/detalhe/135994", "836")</f>
      </c>
      <c r="B75" s="4" t="s">
        <f>=HYPERLINK("https://leilaoonline.net/lote/detalhe/135994", "TRATOR VALTRA BH180 ANO 2010. - FR4430945. - LOC. CAARAPÓ/MS")</f>
      </c>
      <c r="C75" s="4" t="inlineStr">
        <is>
          <t>Vendido</t>
        </is>
      </c>
      <c r="D75" s="4" t="inlineStr">
        <is>
          <t>104</t>
        </is>
      </c>
      <c r="E75" s="5" t="inlineStr">
        <is>
          <t>138.000,00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=HYPERLINK("https://leilaoonline.net/lote/detalhe/137104", "837")</f>
      </c>
      <c r="B76" s="4" t="s">
        <f>=HYPERLINK("https://leilaoonline.net/lote/detalhe/137104", "FIAT STRADA WORKING, ANO 2015. - FR4425059. - LOC. CAARAPÓ/MS")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=HYPERLINK("https://leilaoonline.net/lote/detalhe/135978", "838")</f>
      </c>
      <c r="B77" s="4" t="s">
        <f>=HYPERLINK("https://leilaoonline.net/lote/detalhe/135978", " TRANSBORDO P/ CANA PICADA TRIDEM, ANO 2008. - FR4445050. - LOC. CAARAPÓ/MS")</f>
      </c>
      <c r="C77" s="4" t="inlineStr">
        <is>
          <t>Vendido</t>
        </is>
      </c>
      <c r="D77" s="4" t="inlineStr">
        <is>
          <t>4</t>
        </is>
      </c>
      <c r="E77" s="5" t="inlineStr">
        <is>
          <t>23.000,00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=HYPERLINK("https://leilaoonline.net/lote/detalhe/135990", "839")</f>
      </c>
      <c r="B78" s="4" t="s">
        <f>=HYPERLINK("https://leilaoonline.net/lote/detalhe/135990", " SEMI-REBOQUE DE CANA PICADA USICAMP MOD. SRCP, ANO 2008. - FR4455112. - LOC. CAARAPÓ/MS")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=HYPERLINK("https://leilaoonline.net/lote/detalhe/135992", "842")</f>
      </c>
      <c r="B79" s="4" t="s">
        <f>=HYPERLINK("https://leilaoonline.net/lote/detalhe/135992", " TRATOR VALTRA BH 180 ANO 2010 SERIE H. - FR4430941. - LOC. CAARAPÓ/MS ")</f>
      </c>
      <c r="C79" s="4" t="inlineStr">
        <is>
          <t>Vendido</t>
        </is>
      </c>
      <c r="D79" s="4" t="inlineStr">
        <is>
          <t>71</t>
        </is>
      </c>
      <c r="E79" s="5" t="inlineStr">
        <is>
          <t>143.000,00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=HYPERLINK("https://leilaoonline.net/lote/detalhe/135973", "843")</f>
      </c>
      <c r="B80" s="4" t="s">
        <f>=HYPERLINK("https://leilaoonline.net/lote/detalhe/135973", " 2 CULTIVADORES ALEIRADORES SOLLUS CA, ANO 2014. - (FR4445230) (FR4443251). - LOC. CAARAPÓ/MS")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=HYPERLINK("https://leilaoonline.net/lote/detalhe/135871", "846")</f>
      </c>
      <c r="B81" s="4" t="s">
        <f>=HYPERLINK("https://leilaoonline.net/lote/detalhe/135871", " CAMINHÃO MERCEDES BENZ 915C, ANO 2003 - FR4416068 - LOC. CAARAPÓ/MS")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=HYPERLINK("https://leilaoonline.net/lote/detalhe/135969", "847")</f>
      </c>
      <c r="B82" s="4" t="s">
        <f>=HYPERLINK("https://leilaoonline.net/lote/detalhe/135969", " REBOQUE DE CANA PICADA USICAMP, MOD. RCI E2E2, ANO 2008. - FR4455115. - LOC. CAARAPÓ/MS")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=HYPERLINK("https://leilaoonline.net/lote/detalhe/135964", "848")</f>
      </c>
      <c r="B83" s="4" t="s">
        <f>=HYPERLINK("https://leilaoonline.net/lote/detalhe/135964", " REBOQUE CANAVIEIRO USICAMP, MOD RCI E2E2 1180A, ANO 2009. - FR4455127. - LOC. CAARAPÓ/MS")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=HYPERLINK("https://leilaoonline.net/lote/detalhe/135970", "849")</f>
      </c>
      <c r="B84" s="4" t="s">
        <f>=HYPERLINK("https://leilaoonline.net/lote/detalhe/135970", " REBOQUE DE CANA PICADA USICAMP, MOD. RCI E2E2. ANO 2008 - FR4455124. - LOC. CAARAPÓ/MS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=HYPERLINK("https://leilaoonline.net/lote/detalhe/135924", "850")</f>
      </c>
      <c r="B85" s="4" t="s">
        <f>=HYPERLINK("https://leilaoonline.net/lote/detalhe/135924", "  REBOQUE SERVIÇO DE ALONGAMENTO E TRANSFORMAÇÃO ANO 1992 -  FR4450631. - LOC. CAARAPÓ/MS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=HYPERLINK("https://leilaoonline.net/lote/detalhe/135934", "851")</f>
      </c>
      <c r="B86" s="4" t="s">
        <f>=HYPERLINK("https://leilaoonline.net/lote/detalhe/135934", " CARROCERIA TRANSBORDO MEGATEC DE CANA PICADA, ANO 2012. - FR4445179. - LOC. CAARAPÓ/MS")</f>
      </c>
      <c r="C86" s="4" t="inlineStr">
        <is>
          <t>Vendido</t>
        </is>
      </c>
      <c r="D86" s="4" t="inlineStr">
        <is>
          <t>15</t>
        </is>
      </c>
      <c r="E86" s="5" t="inlineStr">
        <is>
          <t>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=HYPERLINK("https://leilaoonline.net/lote/detalhe/135983", "852")</f>
      </c>
      <c r="B87" s="4" t="s">
        <f>=HYPERLINK("https://leilaoonline.net/lote/detalhe/135983", " REBOQUE FNV FRUEHAUF PRANCHA RODOVIARIO ANO 1988. - FR4454606. - LOC. CAARAPÓ/MS 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=HYPERLINK("https://leilaoonline.net/lote/detalhe/135864", "853")</f>
      </c>
      <c r="B88" s="4" t="s">
        <f>=HYPERLINK("https://leilaoonline.net/lote/detalhe/135864", " CAMINHÃO MERCEDES BENZ L 2213, ANO 1984. - FR4416017. - LOC. CAARAPÓ/MS")</f>
      </c>
      <c r="C88" s="4" t="inlineStr">
        <is>
          <t>Vendido</t>
        </is>
      </c>
      <c r="D88" s="4" t="inlineStr">
        <is>
          <t>45</t>
        </is>
      </c>
      <c r="E88" s="5" t="inlineStr">
        <is>
          <t>86.000,00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=HYPERLINK("https://leilaoonline.net/lote/detalhe/135926", "855")</f>
      </c>
      <c r="B89" s="4" t="s">
        <f>=HYPERLINK("https://leilaoonline.net/lote/detalhe/135926", " SULCADOR ADUBADOR DE 2 E 3 LINHAS MARCA, ANO 2007. - FR4445004 - LOC. CAARAPÓ/MS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=HYPERLINK("https://leilaoonline.net/lote/detalhe/135859", "857")</f>
      </c>
      <c r="B90" s="4" t="s">
        <f>=HYPERLINK("https://leilaoonline.net/lote/detalhe/135859", " CAMINHÃO VOLVO N10 TURBO II, ANO 1986. - FR4410515. - LOC. CAARAPÓ/MS")</f>
      </c>
      <c r="C90" s="4" t="inlineStr">
        <is>
          <t>Vendido</t>
        </is>
      </c>
      <c r="D90" s="4" t="inlineStr">
        <is>
          <t>11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=HYPERLINK("https://leilaoonline.net/lote/detalhe/135858", "858")</f>
      </c>
      <c r="B91" s="4" t="s">
        <f>=HYPERLINK("https://leilaoonline.net/lote/detalhe/135858", " CAMINHÃO MUNCK VOLVO FM12 380 6X4R, ANO 2000. - FR4410716. - LOC. CAARAPÓ/MS")</f>
      </c>
      <c r="C91" s="4" t="inlineStr">
        <is>
          <t>Não vendido</t>
        </is>
      </c>
      <c r="D91" s="4" t="inlineStr">
        <is>
          <t>52</t>
        </is>
      </c>
      <c r="E91" s="5" t="inlineStr">
        <is>
          <t>94.000,00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=HYPERLINK("https://leilaoonline.net/lote/detalhe/135979", "859")</f>
      </c>
      <c r="B92" s="4" t="s">
        <f>=HYPERLINK("https://leilaoonline.net/lote/detalhe/135979", " REBOQUE DE CANA PICADA USICAMP, MOD. RCI E2E2. ANO 2008 - FR4455119. - LOC. CAARAPÓ/MS")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=HYPERLINK("https://leilaoonline.net/lote/detalhe/135873", "860")</f>
      </c>
      <c r="B93" s="4" t="s">
        <f>=HYPERLINK("https://leilaoonline.net/lote/detalhe/135873", " CAMINHÃO VOLVO FM 440 6X4T, ANO 2011. - FR4415025. - CAARAPÓ/MS")</f>
      </c>
      <c r="C93" s="4" t="inlineStr">
        <is>
          <t>Vendido</t>
        </is>
      </c>
      <c r="D93" s="4" t="inlineStr">
        <is>
          <t>41</t>
        </is>
      </c>
      <c r="E93" s="5" t="inlineStr">
        <is>
          <t>80.000,00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=HYPERLINK("https://leilaoonline.net/lote/detalhe/135930", "869")</f>
      </c>
      <c r="B94" s="4" t="s">
        <f>=HYPERLINK("https://leilaoonline.net/lote/detalhe/135930", " COLHEDORA ANO 2009 MOD. 3520, - FR163610 -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=HYPERLINK("https://leilaoonline.net/lote/detalhe/135933", "870")</f>
      </c>
      <c r="B95" s="4" t="s">
        <f>=HYPERLINK("https://leilaoonline.net/lote/detalhe/135933", " 2 CULTIVADORES ALEIRADORES, SOLLUS CA, ANO 2010. - ( FR4435026) (FR4445204). - LOC. CAARAPÓ/MS")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=HYPERLINK("https://leilaoonline.net/lote/detalhe/135952", "871")</f>
      </c>
      <c r="B96" s="4" t="s">
        <f>=HYPERLINK("https://leilaoonline.net/lote/detalhe/135952", " TANQUE - FR41884. - LOC. CAARAPÓ/MS")</f>
      </c>
      <c r="C96" s="4" t="inlineStr">
        <is>
          <t>Vendido</t>
        </is>
      </c>
      <c r="D96" s="4" t="inlineStr">
        <is>
          <t>6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=HYPERLINK("https://leilaoonline.net/lote/detalhe/135940", "872")</f>
      </c>
      <c r="B97" s="4" t="s">
        <f>=HYPERLINK("https://leilaoonline.net/lote/detalhe/135940", " 2 DOLLYS - CANAVIEIROS MARCA RANDON, - (FR4451517) ( FR4451512)")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=HYPERLINK("https://leilaoonline.net/lote/detalhe/135950", "874")</f>
      </c>
      <c r="B98" s="4" t="s">
        <f>=HYPERLINK("https://leilaoonline.net/lote/detalhe/135950", " 2 CULTIVADORES ALEIRADORES, MARCA SOLLUS CA, ANO 2008. - (FR4445029) (FR4445287). - LOC. CAARAPÓ/MS")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=HYPERLINK("https://leilaoonline.net/lote/detalhe/135977", "875")</f>
      </c>
      <c r="B99" s="4" t="s">
        <f>=HYPERLINK("https://leilaoonline.net/lote/detalhe/135977", " TRANSBORDO GIGANTE BR 22000 MOD. TESTON, ANO 2010. - FR4445280. - LOC. CAARAPÓ/MS")</f>
      </c>
      <c r="C99" s="4" t="inlineStr">
        <is>
          <t>Vendido</t>
        </is>
      </c>
      <c r="D99" s="4" t="inlineStr">
        <is>
          <t>54</t>
        </is>
      </c>
      <c r="E99" s="5" t="inlineStr">
        <is>
          <t>92.000,00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=HYPERLINK("https://leilaoonline.net/lote/detalhe/135982", "877")</f>
      </c>
      <c r="B100" s="4" t="s">
        <f>=HYPERLINK("https://leilaoonline.net/lote/detalhe/135982", " SEMI-REBOQUE DE CANA PICADA, MOD. SRCP, ANO 2008.  - FR4455109. - LOC. CAARAPÓ/MS")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=HYPERLINK("https://leilaoonline.net/lote/detalhe/135984", "879")</f>
      </c>
      <c r="B101" s="4" t="s">
        <f>=HYPERLINK("https://leilaoonline.net/lote/detalhe/135984", " CULTIVADOR DE CANA 2 LINHAS 1,40M CONF. ANO 2001. - FR4443248. - LOC. CAARAPÓ/MS")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4.500,00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=HYPERLINK("https://leilaoonline.net/lote/detalhe/135922", "880")</f>
      </c>
      <c r="B102" s="4" t="s">
        <f>=HYPERLINK("https://leilaoonline.net/lote/detalhe/135922", " COLHEDORA CASE, ANO 2015. - FR4465086. - LOC. CAARAPÓ/MS")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=HYPERLINK("https://leilaoonline.net/lote/detalhe/137811", "881")</f>
      </c>
      <c r="B103" s="4" t="s">
        <f>=HYPERLINK("https://leilaoonline.net/lote/detalhe/137811", " 21 EQUIPAMENTOS DE LABORATÓRIO, MINI FREEZER VERTICAL, AGITADOR MAGNETICO E OUTROS, VEJA DESCRITIVO DE ITENS , LOC.CAARAPÓ")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=HYPERLINK("https://leilaoonline.net/lote/detalhe/135927", "882")</f>
      </c>
      <c r="B104" s="4" t="s">
        <f>=HYPERLINK("https://leilaoonline.net/lote/detalhe/135927", " 3 DOLLY2 2 EIXOS SEM PNEUS PARA SEMI REBOQUE, ANO 2006. - (FR4451551), (FR4451534), (FR4451557). - LOC. CAARAPÓ/MS 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16.000,00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=HYPERLINK("https://leilaoonline.net/lote/detalhe/135951", "888")</f>
      </c>
      <c r="B105" s="4" t="s">
        <f>=HYPERLINK("https://leilaoonline.net/lote/detalhe/135951", " 2 CULTIVADORES DE CANA QUEIMADA SOLLUS. - (FR4445199), (FR4445200). - LOC. CAARAPÓ/MS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=HYPERLINK("https://leilaoonline.net/lote/detalhe/135935", "894")</f>
      </c>
      <c r="B106" s="4" t="s">
        <f>=HYPERLINK("https://leilaoonline.net/lote/detalhe/135935", " 2 DOLLYS PARA SEMI-REBOQUE MODELO DL BL RT. - (FR51504) (FR4451563)- LOC. CAARAPÓ/MS")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=HYPERLINK("https://leilaoonline.net/lote/detalhe/136127", "1140")</f>
      </c>
      <c r="B107" s="4" t="s">
        <f>=HYPERLINK("https://leilaoonline.net/lote/detalhe/136127", " TRATOR VALMET VALTRA BH 180 4X4, ANO 2010. - FR4430939. - LOC. CAARAPÓ/MS")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=HYPERLINK("https://leilaoonline.net/lote/detalhe/136117", "1141")</f>
      </c>
      <c r="B108" s="4" t="s">
        <f>=HYPERLINK("https://leilaoonline.net/lote/detalhe/136117", " TRATOR VALTRA MOD BH180, ANO 2010, - FR4437028. - LOC. CAARAPÓ/MS")</f>
      </c>
      <c r="C108" s="4" t="inlineStr">
        <is>
          <t>Vendido</t>
        </is>
      </c>
      <c r="D108" s="4" t="inlineStr">
        <is>
          <t>91</t>
        </is>
      </c>
      <c r="E108" s="5" t="inlineStr">
        <is>
          <t>133.000,00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=HYPERLINK("https://leilaoonline.net/lote/detalhe/136122", "1142")</f>
      </c>
      <c r="B109" s="4" t="s">
        <f>=HYPERLINK("https://leilaoonline.net/lote/detalhe/136122", " TRATOR VALTRA 4X4 BH 180, ANO 2009. -  FR4430927. - LOC. CAARAPÓ/MS")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=HYPERLINK("https://leilaoonline.net/lote/detalhe/136114", "1143")</f>
      </c>
      <c r="B110" s="4" t="s">
        <f>=HYPERLINK("https://leilaoonline.net/lote/detalhe/136114", " TRATOR VALTRA 4X4 BH 180, ANO 2010. -  FR4435030. - LOC. CAARAPÓ/MS")</f>
      </c>
      <c r="C110" s="4" t="inlineStr">
        <is>
          <t>Vendido</t>
        </is>
      </c>
      <c r="D110" s="4" t="inlineStr">
        <is>
          <t>131</t>
        </is>
      </c>
      <c r="E110" s="5" t="inlineStr">
        <is>
          <t>165.000,00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=HYPERLINK("https://leilaoonline.net/lote/detalhe/136119", "1144")</f>
      </c>
      <c r="B111" s="4" t="s">
        <f>=HYPERLINK("https://leilaoonline.net/lote/detalhe/136119", " TRATOR VALTRA 4X4 BH 180, ANO 2010. -  FR4435022. - LOC. CAARAPÓ/MS")</f>
      </c>
      <c r="C111" s="4" t="inlineStr">
        <is>
          <t>Vendido</t>
        </is>
      </c>
      <c r="D111" s="4" t="inlineStr">
        <is>
          <t>96</t>
        </is>
      </c>
      <c r="E111" s="5" t="inlineStr">
        <is>
          <t>132.000,00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=HYPERLINK("https://leilaoonline.net/lote/detalhe/136124", "1145")</f>
      </c>
      <c r="B112" s="4" t="s">
        <f>=HYPERLINK("https://leilaoonline.net/lote/detalhe/136124", " TRATOR VALTRA 4X4 BH 180, ANO 2011. -  FR4437001 - LOC. CAARAPÓ/MS")</f>
      </c>
      <c r="C112" s="4" t="inlineStr">
        <is>
          <t>Vendido</t>
        </is>
      </c>
      <c r="D112" s="4" t="inlineStr">
        <is>
          <t>96</t>
        </is>
      </c>
      <c r="E112" s="5" t="inlineStr">
        <is>
          <t>138.000,00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=HYPERLINK("https://leilaoonline.net/lote/detalhe/136120", "1146")</f>
      </c>
      <c r="B113" s="4" t="s">
        <f>=HYPERLINK("https://leilaoonline.net/lote/detalhe/136120", " TRATOR VALTRA 4X4 BH 180, ANO 2010. -  FR4435024. - LOC. CAARAPÓ/MS")</f>
      </c>
      <c r="C113" s="4" t="inlineStr">
        <is>
          <t>Vendido</t>
        </is>
      </c>
      <c r="D113" s="4" t="inlineStr">
        <is>
          <t>84</t>
        </is>
      </c>
      <c r="E113" s="5" t="inlineStr">
        <is>
          <t>144.000,00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=HYPERLINK("https://leilaoonline.net/lote/detalhe/136434", "1147")</f>
      </c>
      <c r="B114" s="4" t="s">
        <f>=HYPERLINK("https://leilaoonline.net/lote/detalhe/136434", " VALTRA BM100 CARREG. SANTAL, ANO 2007. - FR 45040. - LOC. CAARAPÓ/MS")</f>
      </c>
      <c r="C114" s="4" t="inlineStr">
        <is>
          <t>Vendido</t>
        </is>
      </c>
      <c r="D114" s="4" t="inlineStr">
        <is>
          <t>103</t>
        </is>
      </c>
      <c r="E114" s="5" t="inlineStr">
        <is>
          <t>142.000,00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=HYPERLINK("https://leilaoonline.net/lote/detalhe/136440", "1149")</f>
      </c>
      <c r="B115" s="4" t="s">
        <f>=HYPERLINK("https://leilaoonline.net/lote/detalhe/136440", " PLANT. SOLLUS FLEX 8080, ANO 2011. - FR 45163. - LOC. CAARAPÓ/MS")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=HYPERLINK("https://leilaoonline.net/lote/detalhe/136437", "1151")</f>
      </c>
      <c r="B116" s="4" t="s">
        <f>=HYPERLINK("https://leilaoonline.net/lote/detalhe/136437", " FIAT STRADA WORKING, ANO 2016. - FR 4425069. - LOC. CAARAPÓ/MS")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=HYPERLINK("https://leilaoonline.net/lote/detalhe/136446", "1152")</f>
      </c>
      <c r="B117" s="4" t="s">
        <f>=HYPERLINK("https://leilaoonline.net/lote/detalhe/136446", " FIAT STRADA WORKING, ANO 2015. - FR 4425057. - LOC. CAARAPÓ/MS")</f>
      </c>
      <c r="C117" s="4" t="inlineStr">
        <is>
          <t>Vendido</t>
        </is>
      </c>
      <c r="D117" s="4" t="inlineStr">
        <is>
          <t>24</t>
        </is>
      </c>
      <c r="E117" s="5" t="inlineStr">
        <is>
          <t>26.500,00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=HYPERLINK("https://leilaoonline.net/lote/detalhe/136436", "1153")</f>
      </c>
      <c r="B118" s="4" t="s">
        <f>=HYPERLINK("https://leilaoonline.net/lote/detalhe/136436", " PALIO FIRE WAY FIAT, ANO 2017. - FR 4425084. - LOC. CAARAPÓ/MS")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=HYPERLINK("https://leilaoonline.net/lote/detalhe/136449", "1154")</f>
      </c>
      <c r="B119" s="4" t="s">
        <f>=HYPERLINK("https://leilaoonline.net/lote/detalhe/136449", " ELEVADOR AUTOMÁTICO. - PAT: 031459. - LOC. CAARAPÓ/MS 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=HYPERLINK("https://leilaoonline.net/lote/detalhe/136443", "1155")</f>
      </c>
      <c r="B120" s="4" t="s">
        <f>=HYPERLINK("https://leilaoonline.net/lote/detalhe/136443", " PLANT. SOLLUS FLEX 8080 ANO 2009. - FR 45163. - LOC. CAARAPÓ/MS")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=HYPERLINK("https://leilaoonline.net/lote/detalhe/136129", "1156")</f>
      </c>
      <c r="B121" s="4" t="s">
        <f>=HYPERLINK("https://leilaoonline.net/lote/detalhe/136129", " TRATOR VALTRA 4X4 BH 180, ANO 2007. - FR4430925. - LOC. CAARAPÓ/MS")</f>
      </c>
      <c r="C121" s="4" t="inlineStr">
        <is>
          <t>Vendido</t>
        </is>
      </c>
      <c r="D121" s="4" t="inlineStr">
        <is>
          <t>96</t>
        </is>
      </c>
      <c r="E121" s="5" t="inlineStr">
        <is>
          <t>132.000,00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=HYPERLINK("https://leilaoonline.net/lote/detalhe/136123", "1157")</f>
      </c>
      <c r="B122" s="4" t="s">
        <f>=HYPERLINK("https://leilaoonline.net/lote/detalhe/136123", " PLANTADEIRA SOLLUS FLEX 8080, ANO 2011. - FR4445171. - LOC. CAARAPÓ/MS")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=HYPERLINK("https://leilaoonline.net/lote/detalhe/136113", "1158")</f>
      </c>
      <c r="B123" s="4" t="s">
        <f>=HYPERLINK("https://leilaoonline.net/lote/detalhe/136113", " TRATOR VALTRA BH180, ANO 2010, COM IMPLEMENTO RETROESCAVADEIRA. -  FR4445116. - LOC. CAARAPÓ/MS")</f>
      </c>
      <c r="C123" s="4" t="inlineStr">
        <is>
          <t>Vendido</t>
        </is>
      </c>
      <c r="D123" s="4" t="inlineStr">
        <is>
          <t>132</t>
        </is>
      </c>
      <c r="E123" s="5" t="inlineStr">
        <is>
          <t>183.000,00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=HYPERLINK("https://leilaoonline.net/lote/detalhe/136128", "1160")</f>
      </c>
      <c r="B124" s="4" t="s">
        <f>=HYPERLINK("https://leilaoonline.net/lote/detalhe/136128", " PLANTADEIRA SOLLUS FLEX 8080, ANO 2011. - FR4447039. - LOC. CAARAPÓ/MS")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=HYPERLINK("https://leilaoonline.net/lote/detalhe/136451", "1161")</f>
      </c>
      <c r="B125" s="4" t="s">
        <f>=HYPERLINK("https://leilaoonline.net/lote/detalhe/136451", " FIAT STRADA HARD WORKING CC, BRANCO, ANO 2018. - FR 4425104. - LOC. CAARAPÓ/MS")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17.000,00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=HYPERLINK("https://leilaoonline.net/lote/detalhe/136438", "1162")</f>
      </c>
      <c r="B126" s="4" t="s">
        <f>=HYPERLINK("https://leilaoonline.net/lote/detalhe/136438", " MOTOR COLHEDORA A DIESEL. - LOC. CAARAPÓ/MS")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=HYPERLINK("https://leilaoonline.net/lote/detalhe/136447", "1163")</f>
      </c>
      <c r="B127" s="4" t="s">
        <f>=HYPERLINK("https://leilaoonline.net/lote/detalhe/136447", " PLANT. SOLLUS FLEX 8080 ANO 2010. - FR 41925. - LOC. CAARAPÓ/MS")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=HYPERLINK("https://leilaoonline.net/lote/detalhe/136442", "1165")</f>
      </c>
      <c r="B128" s="4" t="s">
        <f>=HYPERLINK("https://leilaoonline.net/lote/detalhe/136442", " REBOQUE 4 EIXOS USICAMP 12,5M ANO 2009. - FR 51210. - LOC. CAARAPÓ/MS")</f>
      </c>
      <c r="C128" s="4" t="inlineStr">
        <is>
          <t>Vendido</t>
        </is>
      </c>
      <c r="D128" s="4" t="inlineStr">
        <is>
          <t>16</t>
        </is>
      </c>
      <c r="E128" s="5" t="inlineStr">
        <is>
          <t>25.000,00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=HYPERLINK("https://leilaoonline.net/lote/detalhe/136444", "1169")</f>
      </c>
      <c r="B129" s="4" t="s">
        <f>=HYPERLINK("https://leilaoonline.net/lote/detalhe/136444", " PRANCHA 2 EIXOS RANDON, ANO 2010. - FR 55028. - LOC. CAARAPÓ/MS")</f>
      </c>
      <c r="C129" s="4" t="inlineStr">
        <is>
          <t>Vendido</t>
        </is>
      </c>
      <c r="D129" s="4" t="inlineStr">
        <is>
          <t>118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=HYPERLINK("https://leilaoonline.net/lote/detalhe/136453", "1170")</f>
      </c>
      <c r="B130" s="4" t="s">
        <f>=HYPERLINK("https://leilaoonline.net/lote/detalhe/136453", " REBOQUE 4 EIXOS USICAMP 12,5M ANO 2009. - FR 55129. - LOC. CAARAPÓ/MS")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=HYPERLINK("https://leilaoonline.net/lote/detalhe/136441", "1171")</f>
      </c>
      <c r="B131" s="4" t="s">
        <f>=HYPERLINK("https://leilaoonline.net/lote/detalhe/136441", " S.REBOQUE USICAMP 12,50 M ANO 2013. - FR 55028. - LOC. CAARAPÓ/MS")</f>
      </c>
      <c r="C131" s="4" t="inlineStr">
        <is>
          <t>Não vendido</t>
        </is>
      </c>
      <c r="D131" s="4" t="inlineStr">
        <is>
          <t>22</t>
        </is>
      </c>
      <c r="E131" s="5" t="inlineStr">
        <is>
          <t>31.000,00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=HYPERLINK("https://leilaoonline.net/lote/detalhe/136445", "1182")</f>
      </c>
      <c r="B132" s="4" t="s">
        <f>=HYPERLINK("https://leilaoonline.net/lote/detalhe/136445", " REBOQUE 4 EIXOS USICAMP 12,5M, ANO 2013. - FR 55063 . - LOC. CAARAPÓ/MS")</f>
      </c>
      <c r="C132" s="4" t="inlineStr">
        <is>
          <t>Vendido</t>
        </is>
      </c>
      <c r="D132" s="4" t="inlineStr">
        <is>
          <t>37</t>
        </is>
      </c>
      <c r="E132" s="5" t="inlineStr">
        <is>
          <t>46.000,00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=HYPERLINK("https://leilaoonline.net/lote/detalhe/136126", "1188")</f>
      </c>
      <c r="B133" s="4" t="s">
        <f>=HYPERLINK("https://leilaoonline.net/lote/detalhe/136126", " DOLLY PARA SEMI-REBOQUE DE CANA-PICADA, ANO 2006. - FR4451555. - LOC. CAARAPÓ/MS")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13.500,00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=HYPERLINK("https://leilaoonline.net/lote/detalhe/136118", "1190")</f>
      </c>
      <c r="B134" s="4" t="s">
        <f>=HYPERLINK("https://leilaoonline.net/lote/detalhe/136118", " DOLLY, USICAMP DL2 DO2E5R, ANO 2017. - FR4455183. - LOC. CAARAPÓ/MS")</f>
      </c>
      <c r="C134" s="4" t="inlineStr">
        <is>
          <t>Não vendido</t>
        </is>
      </c>
      <c r="D134" s="4" t="inlineStr">
        <is>
          <t>14</t>
        </is>
      </c>
      <c r="E134" s="5" t="inlineStr">
        <is>
          <t>22.500,00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=HYPERLINK("https://leilaoonline.net/lote/detalhe/136112", "1191")</f>
      </c>
      <c r="B135" s="4" t="s">
        <f>=HYPERLINK("https://leilaoonline.net/lote/detalhe/136112", " DOLLY 2 EIXOS SEM PNEUS, ANO 2005. - FR4451524. - LOC. CAARAPÓ/MS")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10.500,00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=HYPERLINK("https://leilaoonline.net/lote/detalhe/136130", "1201")</f>
      </c>
      <c r="B136" s="4" t="s">
        <f>=HYPERLINK("https://leilaoonline.net/lote/detalhe/136130", " DOLLY INTERMEDIARIO P/FORMACAO DE RODOTREM, ANO 1999. - FR4451519. - LOC. CAARAPÓ/MS")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7.500,00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=HYPERLINK("https://leilaoonline.net/lote/detalhe/136115", "1202")</f>
      </c>
      <c r="B137" s="4" t="s">
        <f>=HYPERLINK("https://leilaoonline.net/lote/detalhe/136115", " DOLLY - CANAVIEIRO ANTONINI, ANO 1996. - FR4451500. - LOC. CAARAPÓ/MS")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9.500,00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=HYPERLINK("https://leilaoonline.net/lote/detalhe/136125", "1203")</f>
      </c>
      <c r="B138" s="4" t="s">
        <f>=HYPERLINK("https://leilaoonline.net/lote/detalhe/136125", " DOLLY 2 EIXOS SEM PNEUS, ANO 2005. - FR4451538. - LOC. CAARAPÓ/MS")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=HYPERLINK("https://leilaoonline.net/lote/detalhe/136131", "1204")</f>
      </c>
      <c r="B139" s="4" t="s">
        <f>=HYPERLINK("https://leilaoonline.net/lote/detalhe/136131", " DOLLY PARA SEMI-REBOQUE, MOD. DL BL RT, ANO 2008. - FR4451559. - LOC. CAARAPÓ/MS ")</f>
      </c>
      <c r="C139" s="4" t="inlineStr">
        <is>
          <t>Não vendido</t>
        </is>
      </c>
      <c r="D139" s="4" t="inlineStr">
        <is>
          <t>7</t>
        </is>
      </c>
      <c r="E139" s="5" t="inlineStr">
        <is>
          <t>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=HYPERLINK("https://leilaoonline.net/lote/detalhe/138259", "1207")</f>
      </c>
      <c r="B140" s="4" t="s">
        <f>=HYPERLINK("https://leilaoonline.net/lote/detalhe/138259", "CARROCERIA TRANSBORDO MEGATEC DE CANA PICADA, ANO 2012. - FR4445188. - LOC. CAARAPÓ/MS")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=HYPERLINK("https://leilaoonline.net/lote/detalhe/138258", "1208")</f>
      </c>
      <c r="B141" s="4" t="s">
        <f>=HYPERLINK("https://leilaoonline.net/lote/detalhe/138258", "CARROCERIA TRANSBORDO MEGATEC DE CANA PICADA, ANO 2012. - FR4445185. - LOC. CAARAPÓ/MS")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16.000,00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=HYPERLINK("https://leilaoonline.net/lote/detalhe/138257", "1209")</f>
      </c>
      <c r="B142" s="4" t="s">
        <f>=HYPERLINK("https://leilaoonline.net/lote/detalhe/138257", "CARROCERIA TRANSBORDO MEGATEC DE CANA PICADA, ANO 2012. - FR4445197. - LOC. CAARAPÓ/MS")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=HYPERLINK("https://leilaoonline.net/lote/detalhe/136454", "1210")</f>
      </c>
      <c r="B143" s="4" t="s">
        <f>=HYPERLINK("https://leilaoonline.net/lote/detalhe/136454", " CARRETA TRANSPORTE TUBOS, ANO 2009. - FR 45097. - LOC. CAARAPÓ/MS")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=HYPERLINK("https://leilaoonline.net/lote/detalhe/136452", "1211")</f>
      </c>
      <c r="B144" s="4" t="s">
        <f>=HYPERLINK("https://leilaoonline.net/lote/detalhe/136452", " CARRETA TRANSPORTE TUBOS, ANO 2009. - FR 45035. - LOC. CAARAPÓ/MS")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=HYPERLINK("https://leilaoonline.net/lote/detalhe/136450", "1212")</f>
      </c>
      <c r="B145" s="4" t="s">
        <f>=HYPERLINK("https://leilaoonline.net/lote/detalhe/136450", " CARRETA TRANSPORTE TUBOS, ANO 2009. - FR 45099. - LOC. CAARAPÓ/MS")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=HYPERLINK("https://leilaoonline.net/lote/detalhe/136439", "1213")</f>
      </c>
      <c r="B146" s="4" t="s">
        <f>=HYPERLINK("https://leilaoonline.net/lote/detalhe/136439", " CARRETA TRANSPORTE TUBOS, ANO 2009. - FR 45098. - LOC. CAARAPÓ/MS")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=HYPERLINK("https://leilaoonline.net/lote/detalhe/136448", "1214")</f>
      </c>
      <c r="B147" s="4" t="s">
        <f>=HYPERLINK("https://leilaoonline.net/lote/detalhe/136448", " CARRETA TRANSPORTE TUBOS. - FR 48525. - LOC. CAARAPÓ/MS")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=HYPERLINK("https://leilaoonline.net/lote/detalhe/136121", "1215")</f>
      </c>
      <c r="B148" s="4" t="s">
        <f>=HYPERLINK("https://leilaoonline.net/lote/detalhe/136121", " PLANTADEIRA SOLLUS PLANTFLEX 8080, ANO 2011. - FR4447045. - LOC. CAARAPÓ/MS")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=HYPERLINK("https://leilaoonline.net/lote/detalhe/136435", "1216")</f>
      </c>
      <c r="B149" s="4" t="s">
        <f>=HYPERLINK("https://leilaoonline.net/lote/detalhe/136435", " PLANT. SOLLUS FLEX 8080, ANO 2010. - FR 41925. - LOC. CAARAPÓ/MS")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=HYPERLINK("https://leilaoonline.net/lote/detalhe/136116", "1217")</f>
      </c>
      <c r="B150" s="4" t="s">
        <f>=HYPERLINK("https://leilaoonline.net/lote/detalhe/136116", " PLANTADEIRA SOLLUS PLANTFLEX 8080, ANO 2011. - FR4445173. - LOC. CAARAPÓ/MS")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2026-09-03T04:39:14.00Z</dcterms:created>
  <dc:creator>Tellks Tecnologia</dc:creator>
  <cp:revision>0</cp:revision>
</cp:coreProperties>
</file>