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Valmet, Ford, Agrale • Caminhões • Máqs. Pes. CASE, Michigan • Impl. Agrícs.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=HYPERLINK("https://leilaoonline.net/lote/detalhe/128696", "001")</f>
      </c>
      <c r="B11" s="4" t="s">
        <f>=HYPERLINK("https://leilaoonline.net/lote/detalhe/128696", "CAMINHÃO M. BENZ/L 2219; 1979/1979; BRANCA; DIESEL; MOTOR CUMMINS 6CC; TURBINADO; HIDRÁULICO")</f>
      </c>
      <c r="C11" s="4" t="inlineStr">
        <is>
          <t>Vendido</t>
        </is>
      </c>
      <c r="D11" s="4" t="inlineStr">
        <is>
          <t>31</t>
        </is>
      </c>
      <c r="E11" s="5" t="inlineStr">
        <is>
          <t>52.000,00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=HYPERLINK("https://leilaoonline.net/lote/detalhe/128697", "002")</f>
      </c>
      <c r="B12" s="4" t="s">
        <f>=HYPERLINK("https://leilaoonline.net/lote/detalhe/128697", "CAMINHÃO VOLKS 8100; 1998/1998; BRANCA; DIESEL; TURBINADO; HIDRÁULICO - FUNCIONANDO")</f>
      </c>
      <c r="C12" s="4" t="inlineStr">
        <is>
          <t>Vendido</t>
        </is>
      </c>
      <c r="D12" s="4" t="inlineStr">
        <is>
          <t>38</t>
        </is>
      </c>
      <c r="E12" s="5" t="inlineStr">
        <is>
          <t>98.500,00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=HYPERLINK("https://leilaoonline.net/lote/detalhe/128700", "003")</f>
      </c>
      <c r="B13" s="4" t="s">
        <f>=HYPERLINK("https://leilaoonline.net/lote/detalhe/128700", "RENAULT/MASTER CC 2.5DCI; 2011/2012; BRANCA; DIESEL - FUNCIONANDO")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49.000,00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=HYPERLINK("https://leilaoonline.net/lote/detalhe/128702", "004")</f>
      </c>
      <c r="B14" s="4" t="s">
        <f>=HYPERLINK("https://leilaoonline.net/lote/detalhe/128702", "CAMINHÃO MERCEDES BENZ 1113; 1978; AZUL; DIESEL; TURBINADO; HIDRÁULICO")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33.000,00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=HYPERLINK("https://leilaoonline.net/lote/detalhe/128703", "005")</f>
      </c>
      <c r="B15" s="4" t="s">
        <f>=HYPERLINK("https://leilaoonline.net/lote/detalhe/128703", "veja o vídeo!! CAMINHÃO FORD/CARGO 1317 E; 2006/2006; PRATA; DIESEL; MOTOR CUMMINS; TURBINADO; HIDRÁULICO")</f>
      </c>
      <c r="C15" s="4" t="inlineStr">
        <is>
          <t>Não vendido</t>
        </is>
      </c>
      <c r="D15" s="4" t="inlineStr">
        <is>
          <t>67</t>
        </is>
      </c>
      <c r="E15" s="5" t="inlineStr">
        <is>
          <t>141.000,00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=HYPERLINK("https://leilaoonline.net/lote/detalhe/128704", "006")</f>
      </c>
      <c r="B16" s="4" t="s">
        <f>=HYPERLINK("https://leilaoonline.net/lote/detalhe/128704", "CAMINHÃO FORD/CARGO 1415; 1987/1987; BRANCA; DIESEL - FUNCIONANDO")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51.000,00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=HYPERLINK("https://leilaoonline.net/lote/detalhe/129438", "007")</f>
      </c>
      <c r="B17" s="4" t="s">
        <f>=HYPERLINK("https://leilaoonline.net/lote/detalhe/129438", "CAMINHÃO M. BENZ/L 1113; 1976/1976; AMARELA; DIESEL")</f>
      </c>
      <c r="C17" s="4" t="inlineStr">
        <is>
          <t>Não vendido</t>
        </is>
      </c>
      <c r="D17" s="4" t="inlineStr">
        <is>
          <t>22</t>
        </is>
      </c>
      <c r="E17" s="5" t="inlineStr">
        <is>
          <t>46.000,00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=HYPERLINK("https://leilaoonline.net/lote/detalhe/128705", "008")</f>
      </c>
      <c r="B18" s="4" t="s">
        <f>=HYPERLINK("https://leilaoonline.net/lote/detalhe/128705", "CAMINHÃO MERCEDES BENZ 1113; 1969/1969; VERDE; DIESEL")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28.000,00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=HYPERLINK("https://leilaoonline.net/lote/detalhe/128706", "009")</f>
      </c>
      <c r="B19" s="4" t="s">
        <f>=HYPERLINK("https://leilaoonline.net/lote/detalhe/128706", "CAMINHÃO MERCEDES BENZ/L 2013; 1981/1981; AMARELA; DIESEL; TURBINADO; HIDRÁULICO - FUNCIONANDO")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44.000,00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=HYPERLINK("https://leilaoonline.net/lote/detalhe/128707", "010")</f>
      </c>
      <c r="B20" s="4" t="s">
        <f>=HYPERLINK("https://leilaoonline.net/lote/detalhe/128707", "GM/CHEVROLET A10; 1982/1982; BEGE; ALCOOL - FUNCIONANDO")</f>
      </c>
      <c r="C20" s="4" t="inlineStr">
        <is>
          <t>Não vendido</t>
        </is>
      </c>
      <c r="D20" s="4" t="inlineStr">
        <is>
          <t>18</t>
        </is>
      </c>
      <c r="E20" s="5" t="inlineStr">
        <is>
          <t>26.250,00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=HYPERLINK("https://leilaoonline.net/lote/detalhe/128695", "011")</f>
      </c>
      <c r="B21" s="4" t="s">
        <f>=HYPERLINK("https://leilaoonline.net/lote/detalhe/128695", "veja o vídeo!! GM/S10 2.5D 4X4; 1998/1998; BRANCA; DIESEL")</f>
      </c>
      <c r="C21" s="4" t="inlineStr">
        <is>
          <t>Não vendido</t>
        </is>
      </c>
      <c r="D21" s="4" t="inlineStr">
        <is>
          <t>49</t>
        </is>
      </c>
      <c r="E21" s="5" t="inlineStr">
        <is>
          <t>20.750,00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=HYPERLINK("https://leilaoonline.net/lote/detalhe/129273", "012")</f>
      </c>
      <c r="B22" s="4" t="s">
        <f>=HYPERLINK("https://leilaoonline.net/lote/detalhe/129273", "REBOQUE; REB/FNV - FRUEHAUF; 1981/1981; LARANJA")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18.000,00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=HYPERLINK("https://leilaoonline.net/lote/detalhe/128708", "013")</f>
      </c>
      <c r="B23" s="4" t="s">
        <f>=HYPERLINK("https://leilaoonline.net/lote/detalhe/128708", "CAMINHÃO GM/CHEVROLET D 70; 1972/1972; AMARELA; DIESEL; BASCULANTE; MOTOR MERCEDES-BENZ 1113 - FUNCIONANDO")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19.500,00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=HYPERLINK("https://leilaoonline.net/lote/detalhe/128709", "014")</f>
      </c>
      <c r="B24" s="4" t="s">
        <f>=HYPERLINK("https://leilaoonline.net/lote/detalhe/128709", "veja o vídeo!! CAMINHÃO MERCEDES BENZ/L 1113; 1980/1981; AZUL; DIESEL; COM MUNCK MARCA MONTACANA LT 15; TURBINADO")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91.500,00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=HYPERLINK("https://leilaoonline.net/lote/detalhe/128691", "015")</f>
      </c>
      <c r="B25" s="4" t="s">
        <f>=HYPERLINK("https://leilaoonline.net/lote/detalhe/128691", "veja o vídeo!! QUADRICICLO 4X2; MOTOR 250CC.; COM KIT PARA APLICAÇÃO DE HERBICIDA")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5.250,00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=HYPERLINK("https://leilaoonline.net/lote/detalhe/128698", "016")</f>
      </c>
      <c r="B26" s="4" t="s">
        <f>=HYPERLINK("https://leilaoonline.net/lote/detalhe/128698", "veja o vídeo!! QUADRICICLO HONDA FOURTRAX 350CC; 4X2")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16.000,00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=HYPERLINK("https://leilaoonline.net/lote/detalhe/129520", "017")</f>
      </c>
      <c r="B27" s="4" t="s">
        <f>=HYPERLINK("https://leilaoonline.net/lote/detalhe/129520", "I/TOYOTA HILUX CD4X4; 2005/2006; BEGE; DIESEL - FUNCIONANDO")</f>
      </c>
      <c r="C27" s="4" t="inlineStr">
        <is>
          <t>Não vendido</t>
        </is>
      </c>
      <c r="D27" s="4" t="inlineStr">
        <is>
          <t>43</t>
        </is>
      </c>
      <c r="E27" s="5" t="inlineStr">
        <is>
          <t>56.000,00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=HYPERLINK("https://leilaoonline.net/lote/detalhe/128686", "018")</f>
      </c>
      <c r="B28" s="4" t="s">
        <f>=HYPERLINK("https://leilaoonline.net/lote/detalhe/128686", "veja o vídeo!! CASE 2688; ANO 2012; COM PLATAFORMA 3020; 30 PÉS E PLATAFORMA DE MILHA 15 LINHAS; ESPAÇAMENTO DE 0,500")</f>
      </c>
      <c r="C28" s="4" t="inlineStr">
        <is>
          <t>Vendido</t>
        </is>
      </c>
      <c r="D28" s="4" t="inlineStr">
        <is>
          <t>11</t>
        </is>
      </c>
      <c r="E28" s="5" t="inlineStr">
        <is>
          <t>800.000,00</t>
        </is>
      </c>
      <c r="F28" s="4" t="inlineStr">
        <is>
          <t>15000.00</t>
        </is>
      </c>
    </row>
    <row collapsed="false" customFormat="false" customHeight="false" hidden="false" ht="12.1" outlineLevel="0" r="29">
      <c r="A29" s="5" t="s">
        <f>=HYPERLINK("https://leilaoonline.net/lote/detalhe/128688", "019")</f>
      </c>
      <c r="B29" s="4" t="s">
        <f>=HYPERLINK("https://leilaoonline.net/lote/detalhe/128688", "ROLO COMPACTADOR MULLER; VAP 55 - CP81")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40.500,00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=HYPERLINK("https://leilaoonline.net/lote/detalhe/128699", "020")</f>
      </c>
      <c r="B30" s="4" t="s">
        <f>=HYPERLINK("https://leilaoonline.net/lote/detalhe/128699", "veja o vídeo!! ESCAVADEIRA HIDRÁULICA BANTAN C166; ANO 78 - FUNCIONANDO")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43.500,00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=HYPERLINK("https://leilaoonline.net/lote/detalhe/128690", "021")</f>
      </c>
      <c r="B31" s="4" t="s">
        <f>=HYPERLINK("https://leilaoonline.net/lote/detalhe/128690", "veja o vídeo!! PÁ CARREGADEIRA MICHIGAN 75 III; ANO 1980")</f>
      </c>
      <c r="C31" s="4" t="inlineStr">
        <is>
          <t>Não vendido</t>
        </is>
      </c>
      <c r="D31" s="4" t="inlineStr">
        <is>
          <t>26</t>
        </is>
      </c>
      <c r="E31" s="5" t="inlineStr">
        <is>
          <t>79.450,00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=HYPERLINK("https://leilaoonline.net/lote/detalhe/128694", "022")</f>
      </c>
      <c r="B32" s="4" t="s">
        <f>=HYPERLINK("https://leilaoonline.net/lote/detalhe/128694", "NEW HOLLAND 2011; TC 5090")</f>
      </c>
      <c r="C32" s="4" t="inlineStr">
        <is>
          <t>Vendido</t>
        </is>
      </c>
      <c r="D32" s="4" t="inlineStr">
        <is>
          <t>12</t>
        </is>
      </c>
      <c r="E32" s="5" t="inlineStr">
        <is>
          <t>615.000,00</t>
        </is>
      </c>
      <c r="F32" s="4" t="inlineStr">
        <is>
          <t>25000.00</t>
        </is>
      </c>
    </row>
    <row collapsed="false" customFormat="false" customHeight="false" hidden="false" ht="12.1" outlineLevel="0" r="33">
      <c r="A33" s="5" t="s">
        <f>=HYPERLINK("https://leilaoonline.net/lote/detalhe/129441", "023")</f>
      </c>
      <c r="B33" s="4" t="s">
        <f>=HYPERLINK("https://leilaoonline.net/lote/detalhe/129441", "BOB CAT CLARCK")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18.500,00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=HYPERLINK("https://leilaoonline.net/lote/detalhe/129436", "024")</f>
      </c>
      <c r="B34" s="4" t="s">
        <f>=HYPERLINK("https://leilaoonline.net/lote/detalhe/129436", "PÁ CARREGADEIRA W7; ANO 1977 - FUNCIONANDO")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55.000,00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=HYPERLINK("https://leilaoonline.net/lote/detalhe/128684", "025")</f>
      </c>
      <c r="B35" s="4" t="s">
        <f>=HYPERLINK("https://leilaoonline.net/lote/detalhe/128684", "veja o vídeo!! PÁ CARREGADEIRA MICHIGAN 75 III; ANO 1978 - FUNCIONANDO")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71.050,00</t>
        </is>
      </c>
      <c r="F35" s="4" t="inlineStr">
        <is>
          <t>1150.00</t>
        </is>
      </c>
    </row>
    <row collapsed="false" customFormat="false" customHeight="false" hidden="false" ht="12.1" outlineLevel="0" r="36">
      <c r="A36" s="5" t="s">
        <f>=HYPERLINK("https://leilaoonline.net/lote/detalhe/128683", "026")</f>
      </c>
      <c r="B36" s="4" t="s">
        <f>=HYPERLINK("https://leilaoonline.net/lote/detalhe/128683", "veja o vídeo!! TRATOR AGRALE 4100; ANO 74; COM ROCADEIRA LAVRALE")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17.000,00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=HYPERLINK("https://leilaoonline.net/lote/detalhe/129446", "027")</f>
      </c>
      <c r="B37" s="4" t="s">
        <f>=HYPERLINK("https://leilaoonline.net/lote/detalhe/129446", "TRATOR VALMET 68; ANO 82")</f>
      </c>
      <c r="C37" s="4" t="inlineStr">
        <is>
          <t>Não vendido</t>
        </is>
      </c>
      <c r="D37" s="4" t="inlineStr">
        <is>
          <t>22</t>
        </is>
      </c>
      <c r="E37" s="5" t="inlineStr">
        <is>
          <t>30.000,00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=HYPERLINK("https://leilaoonline.net/lote/detalhe/128679", "028")</f>
      </c>
      <c r="B38" s="4" t="s">
        <f>=HYPERLINK("https://leilaoonline.net/lote/detalhe/128679", "TRATOR VALMET 80 ID.; ANO 1970; MOTOR MWM 4CC - FUNCIONANDO")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14.600,00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=HYPERLINK("https://leilaoonline.net/lote/detalhe/128676", "029")</f>
      </c>
      <c r="B39" s="4" t="s">
        <f>=HYPERLINK("https://leilaoonline.net/lote/detalhe/128676", "TRATOR CBT 8440; COM DIREÇÃO HIDRÁULICA; ANO 1986")</f>
      </c>
      <c r="C39" s="4" t="inlineStr">
        <is>
          <t>Não vendido</t>
        </is>
      </c>
      <c r="D39" s="4" t="inlineStr">
        <is>
          <t>32</t>
        </is>
      </c>
      <c r="E39" s="5" t="inlineStr">
        <is>
          <t>35.000,00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=HYPERLINK("https://leilaoonline.net/lote/detalhe/128685", "030")</f>
      </c>
      <c r="B40" s="4" t="s">
        <f>=HYPERLINK("https://leilaoonline.net/lote/detalhe/128685", "TRATOR FORD 8830; ANO 2000; TRAÇADO; HIDRÁULICO TRASEIRO; TOMADA DE FORÇA")</f>
      </c>
      <c r="C40" s="4" t="inlineStr">
        <is>
          <t>Vendido</t>
        </is>
      </c>
      <c r="D40" s="4" t="inlineStr">
        <is>
          <t>15</t>
        </is>
      </c>
      <c r="E40" s="5" t="inlineStr">
        <is>
          <t>68.000,00</t>
        </is>
      </c>
      <c r="F40" s="4" t="inlineStr">
        <is>
          <t>1500.00</t>
        </is>
      </c>
    </row>
    <row collapsed="false" customFormat="false" customHeight="false" hidden="false" ht="12.1" outlineLevel="0" r="41">
      <c r="A41" s="5" t="s">
        <f>=HYPERLINK("https://leilaoonline.net/lote/detalhe/129274", "031")</f>
      </c>
      <c r="B41" s="4" t="s">
        <f>=HYPERLINK("https://leilaoonline.net/lote/detalhe/129274", "veja o vídeo!! TRATOR VALMET 60; COM CONJUNTO DE RETROESCAVADEIRA; DIREÇÃO HIDRÁULICA")</f>
      </c>
      <c r="C41" s="4" t="inlineStr">
        <is>
          <t>Não vendido</t>
        </is>
      </c>
      <c r="D41" s="4" t="inlineStr">
        <is>
          <t>25</t>
        </is>
      </c>
      <c r="E41" s="5" t="inlineStr">
        <is>
          <t>28.500,00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=HYPERLINK("https://leilaoonline.net/lote/detalhe/128677", "032")</f>
      </c>
      <c r="B42" s="4" t="s">
        <f>=HYPERLINK("https://leilaoonline.net/lote/detalhe/128677", "TRATOR VALMET 62 ID.; CAFEEIRO; ANO 76")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16.000,00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=HYPERLINK("https://leilaoonline.net/lote/detalhe/128678", "033")</f>
      </c>
      <c r="B43" s="4" t="s">
        <f>=HYPERLINK("https://leilaoonline.net/lote/detalhe/128678", "veja o vídeo!! TRATOR FENDT FARMER; ANO 1962; COR VERDE; DIESEL; MOTOR MWM 6113/57B")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=HYPERLINK("https://leilaoonline.net/lote/detalhe/128687", "034")</f>
      </c>
      <c r="B44" s="4" t="s">
        <f>=HYPERLINK("https://leilaoonline.net/lote/detalhe/128687", "TRATOR CBT 2600; ANO 1984; TRAÇADO; DIREÇÃO HIDRÁULICA; COM COMPRESSOR DE AR PARA ENCHER CILINDROS DE COMANDO; HIDRÁULICO COM PISTÃO")</f>
      </c>
      <c r="C44" s="4" t="inlineStr">
        <is>
          <t>Não vendido</t>
        </is>
      </c>
      <c r="D44" s="4" t="inlineStr">
        <is>
          <t>28</t>
        </is>
      </c>
      <c r="E44" s="5" t="inlineStr">
        <is>
          <t>46.000,00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=HYPERLINK("https://leilaoonline.net/lote/detalhe/128680", "035")</f>
      </c>
      <c r="B45" s="4" t="s">
        <f>=HYPERLINK("https://leilaoonline.net/lote/detalhe/128680", "TRATOR VALMET; MODELO 65 ID.; ANO 78")</f>
      </c>
      <c r="C45" s="4" t="inlineStr">
        <is>
          <t>Não vendido</t>
        </is>
      </c>
      <c r="D45" s="4" t="inlineStr">
        <is>
          <t>21</t>
        </is>
      </c>
      <c r="E45" s="5" t="inlineStr">
        <is>
          <t>25.000,00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=HYPERLINK("https://leilaoonline.net/lote/detalhe/128681", "036")</f>
      </c>
      <c r="B46" s="4" t="s">
        <f>=HYPERLINK("https://leilaoonline.net/lote/detalhe/128681", "TRATOR FORD 8 BR; SEM ANO DE IDENTIFICAÇÃO OU PLAQUETA")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7.750,00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=HYPERLINK("https://leilaoonline.net/lote/detalhe/128701", "057")</f>
      </c>
      <c r="B47" s="4" t="s">
        <f>=HYPERLINK("https://leilaoonline.net/lote/detalhe/128701", "BAÚ REFRIGERADO; 8M DE COMPRIMENTO; COM GANCHEIRAS PARA FRIGORÍFICO; COM MANGUEIRAS E COMPRESSOR COM SUPORTE PARA MOTOR MERCEDES")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4.150,00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=HYPERLINK("https://leilaoonline.net/lote/detalhe/128710", "058")</f>
      </c>
      <c r="B48" s="4" t="s">
        <f>=HYPERLINK("https://leilaoonline.net/lote/detalhe/128710", "BAÚ ALUMÍNIO; 7,50 X 2,60; LARGURA 2,50 ALTURA")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=HYPERLINK("https://leilaoonline.net/lote/detalhe/128712", "061")</f>
      </c>
      <c r="B49" s="4" t="s">
        <f>=HYPERLINK("https://leilaoonline.net/lote/detalhe/128712", "CARRETA 4 RODAS")</f>
      </c>
      <c r="C49" s="4" t="inlineStr">
        <is>
          <t>Não vendido</t>
        </is>
      </c>
      <c r="D49" s="4" t="inlineStr">
        <is>
          <t>7</t>
        </is>
      </c>
      <c r="E49" s="5" t="inlineStr">
        <is>
          <t>2.600,00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=HYPERLINK("https://leilaoonline.net/lote/detalhe/128711", "062")</f>
      </c>
      <c r="B50" s="4" t="s">
        <f>=HYPERLINK("https://leilaoonline.net/lote/detalhe/128711", "CARRETA PARA TRANSPORTE DE PESSOAS")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800,00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=HYPERLINK("https://leilaoonline.net/lote/detalhe/128713", "063")</f>
      </c>
      <c r="B51" s="4" t="s">
        <f>=HYPERLINK("https://leilaoonline.net/lote/detalhe/128713", "CARRETA/TANQUE DE ÁGUA")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800,00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=HYPERLINK("https://leilaoonline.net/lote/detalhe/128714", "064")</f>
      </c>
      <c r="B52" s="4" t="s">
        <f>=HYPERLINK("https://leilaoonline.net/lote/detalhe/128714", "CARRETA 2 RODAS PARA TRATOR")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750,00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=HYPERLINK("https://leilaoonline.net/lote/detalhe/128693", "065")</f>
      </c>
      <c r="B53" s="4" t="s">
        <f>=HYPERLINK("https://leilaoonline.net/lote/detalhe/128693", "TRANSBORDO DE CANA PARA 8 TONELADAS; MARCA ENGEAGRO")</f>
      </c>
      <c r="C53" s="4" t="inlineStr">
        <is>
          <t>Não vendido</t>
        </is>
      </c>
      <c r="D53" s="4" t="inlineStr">
        <is>
          <t>6</t>
        </is>
      </c>
      <c r="E53" s="5" t="inlineStr">
        <is>
          <t>2.500,00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=HYPERLINK("https://leilaoonline.net/lote/detalhe/128692", "066")</f>
      </c>
      <c r="B54" s="4" t="s">
        <f>=HYPERLINK("https://leilaoonline.net/lote/detalhe/128692", "TRANSBORDO DE CANA PARA 8 TONELADAS; MARCA ENGEAGRO")</f>
      </c>
      <c r="C54" s="4" t="inlineStr">
        <is>
          <t>Não vendido</t>
        </is>
      </c>
      <c r="D54" s="4" t="inlineStr">
        <is>
          <t>6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=HYPERLINK("https://leilaoonline.net/lote/detalhe/128682", "067")</f>
      </c>
      <c r="B55" s="4" t="s">
        <f>=HYPERLINK("https://leilaoonline.net/lote/detalhe/128682", "RECOLHEDORA DE FEIJÃO; MARCA MIAC")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=HYPERLINK("https://leilaoonline.net/lote/detalhe/128722", "068")</f>
      </c>
      <c r="B56" s="4" t="s">
        <f>=HYPERLINK("https://leilaoonline.net/lote/detalhe/128722", "LOTE COM 2 ROÇADEIRAS (MEDIDAS NAS ESPECIFICAÇÕES)")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2.950,00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=HYPERLINK("https://leilaoonline.net/lote/detalhe/128727", "069")</f>
      </c>
      <c r="B57" s="4" t="s">
        <f>=HYPERLINK("https://leilaoonline.net/lote/detalhe/128727", "PLANTADEIRA TATU; A VÁCUO; 9 LINHAS")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6.000,00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=HYPERLINK("https://leilaoonline.net/lote/detalhe/128726", "070")</f>
      </c>
      <c r="B58" s="4" t="s">
        <f>=HYPERLINK("https://leilaoonline.net/lote/detalhe/128726", "PLANTADEIRA 2 LINHAS")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=HYPERLINK("https://leilaoonline.net/lote/detalhe/128733", "071")</f>
      </c>
      <c r="B59" s="4" t="s">
        <f>=HYPERLINK("https://leilaoonline.net/lote/detalhe/128733", "GRADE NIVELADORA; 28 DISCOS")</f>
      </c>
      <c r="C59" s="4" t="inlineStr">
        <is>
          <t>Vendido</t>
        </is>
      </c>
      <c r="D59" s="4" t="inlineStr">
        <is>
          <t>3</t>
        </is>
      </c>
      <c r="E59" s="5" t="inlineStr">
        <is>
          <t>1.300,00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=HYPERLINK("https://leilaoonline.net/lote/detalhe/128732", "072")</f>
      </c>
      <c r="B60" s="4" t="s">
        <f>=HYPERLINK("https://leilaoonline.net/lote/detalhe/128732", "GRADE NIVELADORA 44 DISCOS; MANCAL A ÓLEO; MARCA PICCIN")</f>
      </c>
      <c r="C60" s="4" t="inlineStr">
        <is>
          <t>Não vendido</t>
        </is>
      </c>
      <c r="D60" s="4" t="inlineStr">
        <is>
          <t>10</t>
        </is>
      </c>
      <c r="E60" s="5" t="inlineStr">
        <is>
          <t>6.500,00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=HYPERLINK("https://leilaoonline.net/lote/detalhe/128736", "073")</f>
      </c>
      <c r="B61" s="4" t="s">
        <f>=HYPERLINK("https://leilaoonline.net/lote/detalhe/128736", "PULVERIZADOR HATSUTA DE 400 LITROS")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1.150,00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=HYPERLINK("https://leilaoonline.net/lote/detalhe/128738", "074")</f>
      </c>
      <c r="B62" s="4" t="s">
        <f>=HYPERLINK("https://leilaoonline.net/lote/detalhe/128738", "GRADE ARADORA; 14 DISCOS")</f>
      </c>
      <c r="C62" s="4" t="inlineStr">
        <is>
          <t>Não vendido</t>
        </is>
      </c>
      <c r="D62" s="4" t="inlineStr">
        <is>
          <t>11</t>
        </is>
      </c>
      <c r="E62" s="5" t="inlineStr">
        <is>
          <t>5.750,00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=HYPERLINK("https://leilaoonline.net/lote/detalhe/128739", "075")</f>
      </c>
      <c r="B63" s="4" t="s">
        <f>=HYPERLINK("https://leilaoonline.net/lote/detalhe/128739", "LOTE COM 3 IMPLEMENTOS AGRÍCOLAS")</f>
      </c>
      <c r="C63" s="4" t="inlineStr">
        <is>
          <t>Não vendido</t>
        </is>
      </c>
      <c r="D63" s="4" t="inlineStr">
        <is>
          <t>11</t>
        </is>
      </c>
      <c r="E63" s="5" t="inlineStr">
        <is>
          <t>3.500,00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=HYPERLINK("https://leilaoonline.net/lote/detalhe/129437", "076")</f>
      </c>
      <c r="B64" s="4" t="s">
        <f>=HYPERLINK("https://leilaoonline.net/lote/detalhe/129437", "PICADEIRA DE CANA; COM ESTEIRA")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=HYPERLINK("https://leilaoonline.net/lote/detalhe/128734", "077")</f>
      </c>
      <c r="B65" s="4" t="s">
        <f>=HYPERLINK("https://leilaoonline.net/lote/detalhe/128734", "LOTE COM 9 UNIDADES DE MICRO TRATOR; À GASOLINA; COM VASSOURA ROTATIVA DE 1 METRO")</f>
      </c>
      <c r="C65" s="4" t="inlineStr">
        <is>
          <t>Vendido</t>
        </is>
      </c>
      <c r="D65" s="4" t="inlineStr">
        <is>
          <t>17</t>
        </is>
      </c>
      <c r="E65" s="5" t="inlineStr">
        <is>
          <t>11.000,00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=HYPERLINK("https://leilaoonline.net/lote/detalhe/128716", "078")</f>
      </c>
      <c r="B66" s="4" t="s">
        <f>=HYPERLINK("https://leilaoonline.net/lote/detalhe/128716", "MOTOR DE IRRIGAÇÃO; MWM 229; TURBINADO; COM BOMBA KSB 100/3; BLOCO 225; MONTADO COM KITS 229")</f>
      </c>
      <c r="C66" s="4" t="inlineStr">
        <is>
          <t>Não vendido</t>
        </is>
      </c>
      <c r="D66" s="4" t="inlineStr">
        <is>
          <t>25</t>
        </is>
      </c>
      <c r="E66" s="5" t="inlineStr">
        <is>
          <t>18.000,00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=HYPERLINK("https://leilaoonline.net/lote/detalhe/128718", "079")</f>
      </c>
      <c r="B67" s="4" t="s">
        <f>=HYPERLINK("https://leilaoonline.net/lote/detalhe/128718", "veja o vídeo!! GERADOR COMPAC 1200-B À GASOLINA - FUNCIONANDO")</f>
      </c>
      <c r="C67" s="4" t="inlineStr">
        <is>
          <t>Não vendido</t>
        </is>
      </c>
      <c r="D67" s="4" t="inlineStr">
        <is>
          <t>5</t>
        </is>
      </c>
      <c r="E67" s="5" t="inlineStr">
        <is>
          <t>650,00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=HYPERLINK("https://leilaoonline.net/lote/detalhe/128719", "080")</f>
      </c>
      <c r="B68" s="4" t="s">
        <f>=HYPERLINK("https://leilaoonline.net/lote/detalhe/128719", "veja o vídeo!! GERADOR PRAMAC S 5000 À GASOLINA - FUNCIONANDO")</f>
      </c>
      <c r="C68" s="4" t="inlineStr">
        <is>
          <t>Não vendido</t>
        </is>
      </c>
      <c r="D68" s="4" t="inlineStr">
        <is>
          <t>6</t>
        </is>
      </c>
      <c r="E68" s="5" t="inlineStr">
        <is>
          <t>1.250,00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=HYPERLINK("https://leilaoonline.net/lote/detalhe/128717", "081")</f>
      </c>
      <c r="B69" s="4" t="s">
        <f>=HYPERLINK("https://leilaoonline.net/lote/detalhe/128717", "PLAINA LIMADORA")</f>
      </c>
      <c r="C69" s="4" t="inlineStr">
        <is>
          <t>Não vendido</t>
        </is>
      </c>
      <c r="D69" s="4" t="inlineStr">
        <is>
          <t>9</t>
        </is>
      </c>
      <c r="E69" s="5" t="inlineStr">
        <is>
          <t>2.500,00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=HYPERLINK("https://leilaoonline.net/lote/detalhe/129440", "082")</f>
      </c>
      <c r="B70" s="4" t="s">
        <f>=HYPERLINK("https://leilaoonline.net/lote/detalhe/129440", "GAIOLA BOIADEIRA; PARA F1000")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=HYPERLINK("https://leilaoonline.net/lote/detalhe/128724", "083")</f>
      </c>
      <c r="B71" s="4" t="s">
        <f>=HYPERLINK("https://leilaoonline.net/lote/detalhe/128724", "DIFERENCIAL COMPLETO; 8 PARAFUSOS; COM PNEUS")</f>
      </c>
      <c r="C71" s="4" t="inlineStr">
        <is>
          <t>Vendido</t>
        </is>
      </c>
      <c r="D71" s="4" t="inlineStr">
        <is>
          <t>13</t>
        </is>
      </c>
      <c r="E71" s="5" t="inlineStr">
        <is>
          <t>6.000,00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=HYPERLINK("https://leilaoonline.net/lote/detalhe/128723", "085")</f>
      </c>
      <c r="B72" s="4" t="s">
        <f>=HYPERLINK("https://leilaoonline.net/lote/detalhe/128723", "FURADEIRA DE BANCADA")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2.050,00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=HYPERLINK("https://leilaoonline.net/lote/detalhe/128729", "086")</f>
      </c>
      <c r="B73" s="4" t="s">
        <f>=HYPERLINK("https://leilaoonline.net/lote/detalhe/128729", "CAMBIO EATON; 5 MARCHAS")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=HYPERLINK("https://leilaoonline.net/lote/detalhe/128730", "087")</f>
      </c>
      <c r="B74" s="4" t="s">
        <f>=HYPERLINK("https://leilaoonline.net/lote/detalhe/128730", "CABINE COM BANCOS (CAMINHÃO VOLKS 12 140)")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7.250,00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=HYPERLINK("https://leilaoonline.net/lote/detalhe/128721", "088")</f>
      </c>
      <c r="B75" s="4" t="s">
        <f>=HYPERLINK("https://leilaoonline.net/lote/detalhe/128721", "LOTE COM 17 UNIDADES DE FERRAMENTAS; MARCA BELZER (NOVAS)")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=HYPERLINK("https://leilaoonline.net/lote/detalhe/129275", "089")</f>
      </c>
      <c r="B76" s="4" t="s">
        <f>=HYPERLINK("https://leilaoonline.net/lote/detalhe/129275", "BROCA PARA CONCRETO; BOSCH SPEED X; SDS MAX; MEDIDAS 35X800X920MM (NOVA)")</f>
      </c>
      <c r="C76" s="4" t="inlineStr">
        <is>
          <t>Não vendido</t>
        </is>
      </c>
      <c r="D76" s="4" t="inlineStr">
        <is>
          <t>4</t>
        </is>
      </c>
      <c r="E76" s="5" t="inlineStr">
        <is>
          <t>250,00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=HYPERLINK("https://leilaoonline.net/lote/detalhe/128725", "090")</f>
      </c>
      <c r="B77" s="4" t="s">
        <f>=HYPERLINK("https://leilaoonline.net/lote/detalhe/128725", "JETBOOD 5 LUGARES, ANO 2013 ")</f>
      </c>
      <c r="C77" s="4" t="inlineStr">
        <is>
          <t>Não vendido</t>
        </is>
      </c>
      <c r="D77" s="4" t="inlineStr">
        <is>
          <t>10</t>
        </is>
      </c>
      <c r="E77" s="5" t="inlineStr">
        <is>
          <t>33.500,00</t>
        </is>
      </c>
      <c r="F77" s="4" t="inlineStr">
        <is>
          <t>2500.00</t>
        </is>
      </c>
    </row>
    <row collapsed="false" customFormat="false" customHeight="false" hidden="false" ht="12.1" outlineLevel="0" r="78">
      <c r="A78" s="5" t="s">
        <f>=HYPERLINK("https://leilaoonline.net/lote/detalhe/128728", "091")</f>
      </c>
      <c r="B78" s="4" t="s">
        <f>=HYPERLINK("https://leilaoonline.net/lote/detalhe/128728", "SERRA DE FITA VERTICAL INDUSTRIAL")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=HYPERLINK("https://leilaoonline.net/lote/detalhe/128731", "092")</f>
      </c>
      <c r="B79" s="4" t="s">
        <f>=HYPERLINK("https://leilaoonline.net/lote/detalhe/128731", "CAÇAMBA IDEROL; 8 METROS CÚBICOS; PBT 20600KG; COM BOMBA E TOMADA DE FORÇA PARA MERCEDES")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10.000,00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=HYPERLINK("https://leilaoonline.net/lote/detalhe/128715", "093")</f>
      </c>
      <c r="B80" s="4" t="s">
        <f>=HYPERLINK("https://leilaoonline.net/lote/detalhe/128715", "BRITADOR DE MANDÍBULA 50/30")</f>
      </c>
      <c r="C80" s="4" t="inlineStr">
        <is>
          <t>Não vendido</t>
        </is>
      </c>
      <c r="D80" s="4" t="inlineStr">
        <is>
          <t>22</t>
        </is>
      </c>
      <c r="E80" s="5" t="inlineStr">
        <is>
          <t>27.500,00</t>
        </is>
      </c>
      <c r="F80" s="4" t="inlineStr">
        <is>
          <t>1250.00</t>
        </is>
      </c>
    </row>
    <row collapsed="false" customFormat="false" customHeight="false" hidden="false" ht="12.1" outlineLevel="0" r="81">
      <c r="A81" s="5" t="s">
        <f>=HYPERLINK("https://leilaoonline.net/lote/detalhe/128735", "094")</f>
      </c>
      <c r="B81" s="4" t="s">
        <f>=HYPERLINK("https://leilaoonline.net/lote/detalhe/128735", "LOTE COM 7 UNIDADES DE ASPIRADORES DE FOLHAS; MOTOR À GASOLINA")</f>
      </c>
      <c r="C81" s="4" t="inlineStr">
        <is>
          <t>Vendido</t>
        </is>
      </c>
      <c r="D81" s="4" t="inlineStr">
        <is>
          <t>16</t>
        </is>
      </c>
      <c r="E81" s="5" t="inlineStr">
        <is>
          <t>6.250,00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=HYPERLINK("https://leilaoonline.net/lote/detalhe/128720", "100")</f>
      </c>
      <c r="B82" s="4" t="s">
        <f>=HYPERLINK("https://leilaoonline.net/lote/detalhe/128720", "LOTE ÚNICO COM 2 ITENS (DESCRIÇÃO DOS ITENS NAS ESPECIFICAÇÕES)")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=HYPERLINK("https://leilaoonline.net/lote/detalhe/128737", "107")</f>
      </c>
      <c r="B83" s="4" t="s">
        <f>=HYPERLINK("https://leilaoonline.net/lote/detalhe/128737", "CONCHA DE HIDRAULICO PARA TRATOR")</f>
      </c>
      <c r="C83" s="4" t="inlineStr">
        <is>
          <t>Não vendido</t>
        </is>
      </c>
      <c r="D83" s="4" t="inlineStr">
        <is>
          <t>4</t>
        </is>
      </c>
      <c r="E83" s="5" t="inlineStr">
        <is>
          <t>1.900,00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=HYPERLINK("https://leilaoonline.net/lote/detalhe/128740", "111")</f>
      </c>
      <c r="B84" s="4" t="s">
        <f>=HYPERLINK("https://leilaoonline.net/lote/detalhe/128740", "CONTAINER MARÍTIMO DE 6 METROS")</f>
      </c>
      <c r="C84" s="4" t="inlineStr">
        <is>
          <t>Não vendido</t>
        </is>
      </c>
      <c r="D84" s="4" t="inlineStr">
        <is>
          <t>11</t>
        </is>
      </c>
      <c r="E84" s="5" t="inlineStr">
        <is>
          <t>4.750,00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=HYPERLINK("https://leilaoonline.net/lote/detalhe/128741", "112")</f>
      </c>
      <c r="B85" s="4" t="s">
        <f>=HYPERLINK("https://leilaoonline.net/lote/detalhe/128741", "VASSOURA MECÂNICA PARA TRATOR DE 2,3 METROS")</f>
      </c>
      <c r="C85" s="4" t="inlineStr">
        <is>
          <t>Não vendido</t>
        </is>
      </c>
      <c r="D85" s="4" t="inlineStr">
        <is>
          <t>8</t>
        </is>
      </c>
      <c r="E85" s="5" t="inlineStr">
        <is>
          <t>2.750,00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=HYPERLINK("https://leilaoonline.net/lote/detalhe/128742", "113")</f>
      </c>
      <c r="B86" s="4" t="s">
        <f>=HYPERLINK("https://leilaoonline.net/lote/detalhe/128742", "ROLO COMPACTADOR DUPLO DE ARRASTO; PÉ DE CARNEIRO")</f>
      </c>
      <c r="C86" s="4" t="inlineStr">
        <is>
          <t>Não vendido</t>
        </is>
      </c>
      <c r="D86" s="4" t="inlineStr">
        <is>
          <t>39</t>
        </is>
      </c>
      <c r="E86" s="5" t="inlineStr">
        <is>
          <t>10.500,00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=HYPERLINK("https://leilaoonline.net/lote/detalhe/128743", "114")</f>
      </c>
      <c r="B87" s="4" t="s">
        <f>=HYPERLINK("https://leilaoonline.net/lote/detalhe/128743", "ROLO COMPACTADOR VIBRADOR; DE ARRASTO")</f>
      </c>
      <c r="C87" s="4" t="inlineStr">
        <is>
          <t>Vendido</t>
        </is>
      </c>
      <c r="D87" s="4" t="inlineStr">
        <is>
          <t>53</t>
        </is>
      </c>
      <c r="E87" s="5" t="inlineStr">
        <is>
          <t>14.000,00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=HYPERLINK("https://leilaoonline.net/lote/detalhe/128744", "115")</f>
      </c>
      <c r="B88" s="4" t="s">
        <f>=HYPERLINK("https://leilaoonline.net/lote/detalhe/128744", "ROÇADEIRA DE ARRASTO; AVARÉ")</f>
      </c>
      <c r="C88" s="4" t="inlineStr">
        <is>
          <t>Não vendido</t>
        </is>
      </c>
      <c r="D88" s="4" t="inlineStr">
        <is>
          <t>29</t>
        </is>
      </c>
      <c r="E88" s="5" t="inlineStr">
        <is>
          <t>8.000,00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=HYPERLINK("https://leilaoonline.net/lote/detalhe/128745", "117")</f>
      </c>
      <c r="B89" s="4" t="s">
        <f>=HYPERLINK("https://leilaoonline.net/lote/detalhe/128745", "ROÇADEIRA KAMAQ DE 3.1 METROS; TRANSMISSÃO DE CARDAN")</f>
      </c>
      <c r="C89" s="4" t="inlineStr">
        <is>
          <t>Não vendido</t>
        </is>
      </c>
      <c r="D89" s="4" t="inlineStr">
        <is>
          <t>6</t>
        </is>
      </c>
      <c r="E89" s="5" t="inlineStr">
        <is>
          <t>2.750,00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=HYPERLINK("https://leilaoonline.net/lote/detalhe/128746", "118")</f>
      </c>
      <c r="B90" s="4" t="s">
        <f>=HYPERLINK("https://leilaoonline.net/lote/detalhe/128746", "CONCHA PARA CARREGADEIRA; DE 1.8 METROS DE LARGURA")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=HYPERLINK("https://leilaoonline.net/lote/detalhe/128747", "120")</f>
      </c>
      <c r="B91" s="4" t="s">
        <f>=HYPERLINK("https://leilaoonline.net/lote/detalhe/128747", "RACK FURAKAWA RACK ABERTO ENTERPRISE 45U")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=HYPERLINK("https://leilaoonline.net/lote/detalhe/128748", "121")</f>
      </c>
      <c r="B92" s="4" t="s">
        <f>=HYPERLINK("https://leilaoonline.net/lote/detalhe/128748", "AR CONDICIONADO DE JANELA 18.000 BTUS; MARCA SPRINGER; QUENTE E FRIO")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=HYPERLINK("https://leilaoonline.net/lote/detalhe/128749", "1057")</f>
      </c>
      <c r="B93" s="4" t="s">
        <f>=HYPERLINK("https://leilaoonline.net/lote/detalhe/128749", "LOTE 08 - CARRETA REBOQUE 4 PNEUS COM 2 BANHEIROS QUÍMICOS MÓVEIS MASCULINO E FEMININO; C/ ÁRMARIO DE FERRO E CAIXA D'ÁGUA INÓX")</f>
      </c>
      <c r="C93" s="4" t="inlineStr">
        <is>
          <t>Não vendido</t>
        </is>
      </c>
      <c r="D93" s="4" t="inlineStr">
        <is>
          <t>3</t>
        </is>
      </c>
      <c r="E93" s="5" t="inlineStr">
        <is>
          <t>1.500,00</t>
        </is>
      </c>
      <c r="F9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2026-09-03T05:49:00.00Z</dcterms:created>
  <dc:creator>Tellks Tecnologia</dc:creator>
  <cp:revision>0</cp:revision>
</cp:coreProperties>
</file>