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DE SOLDA, MOTORES, GERADORES, TORNOS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20/05/2022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=HYPERLINK("https://leilaoonline.net/lote/detalhe/126074", "001")</f>
      </c>
      <c r="B11" s="4" t="s">
        <f>=HYPERLINK("https://leilaoonline.net/lote/detalhe/126074", " SERRA HORIZONTAL FRANHO; TIPO: S900; ANO: 1988; C/ MOTOR ELÉTRICO 3 CV")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1.900,00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=HYPERLINK("https://leilaoonline.net/lote/detalhe/126077", "002")</f>
      </c>
      <c r="B12" s="4" t="s">
        <f>=HYPERLINK("https://leilaoonline.net/lote/detalhe/126077", " ALIMENTADOR DE INJETORA PLAST-EQUIP.")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=HYPERLINK("https://leilaoonline.net/lote/detalhe/126075", "003")</f>
      </c>
      <c r="B13" s="4" t="s">
        <f>=HYPERLINK("https://leilaoonline.net/lote/detalhe/126075", " PLAINA ZOCCA")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2.900,00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=HYPERLINK("https://leilaoonline.net/lote/detalhe/126070", "004")</f>
      </c>
      <c r="B14" s="4" t="s">
        <f>=HYPERLINK("https://leilaoonline.net/lote/detalhe/126070", " SOLDADORA DE PLÁSTICO 220 VCA")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450,00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=HYPERLINK("https://leilaoonline.net/lote/detalhe/126072", "005")</f>
      </c>
      <c r="B15" s="4" t="s">
        <f>=HYPERLINK("https://leilaoonline.net/lote/detalhe/126072", " VÁLVULA 177 KGF/CM²; 400 ºC")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22.500,00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=HYPERLINK("https://leilaoonline.net/lote/detalhe/126073", "006")</f>
      </c>
      <c r="B16" s="4" t="s">
        <f>=HYPERLINK("https://leilaoonline.net/lote/detalhe/126073", " TORNO NARDINI TR40")</f>
      </c>
      <c r="C16" s="4" t="inlineStr">
        <is>
          <t>Não vendido</t>
        </is>
      </c>
      <c r="D16" s="4" t="inlineStr">
        <is>
          <t>5</t>
        </is>
      </c>
      <c r="E16" s="5" t="inlineStr">
        <is>
          <t>3.700,00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=HYPERLINK("https://leilaoonline.net/lote/detalhe/126076", "007")</f>
      </c>
      <c r="B17" s="4" t="s">
        <f>=HYPERLINK("https://leilaoonline.net/lote/detalhe/126076", " 2 RETIFICADOR DE SOLDA ARC 456")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1.200,00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=HYPERLINK("https://leilaoonline.net/lote/detalhe/126071", "008")</f>
      </c>
      <c r="B18" s="4" t="s">
        <f>=HYPERLINK("https://leilaoonline.net/lote/detalhe/126071", " ELETROEROSÃO POR PENETRAÇÃO ENGESPARK")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2.200,00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=HYPERLINK("https://leilaoonline.net/lote/detalhe/126078", "009")</f>
      </c>
      <c r="B19" s="4" t="s">
        <f>=HYPERLINK("https://leilaoonline.net/lote/detalhe/126078", " DOBRADEIRA; COMP.: 2,5 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1.600,00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=HYPERLINK("https://leilaoonline.net/lote/detalhe/126080", "010")</f>
      </c>
      <c r="B20" s="4" t="s">
        <f>=HYPERLINK("https://leilaoonline.net/lote/detalhe/126080", " GERADOR C/ MOTOR MERCEDES-BENZ; POT. 350 KVA")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29.000,00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=HYPERLINK("https://leilaoonline.net/lote/detalhe/126079", "011")</f>
      </c>
      <c r="B21" s="4" t="s">
        <f>=HYPERLINK("https://leilaoonline.net/lote/detalhe/126079", " LIXADEIRA DE CINTA ILV; COM MOTOR ELÉTRICO 2 CV")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750,00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=HYPERLINK("https://leilaoonline.net/lote/detalhe/126081", "012")</f>
      </c>
      <c r="B22" s="4" t="s">
        <f>=HYPERLINK("https://leilaoonline.net/lote/detalhe/126081", " SERRA DE FITA (SEM USO)")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3.200,00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=HYPERLINK("https://leilaoonline.net/lote/detalhe/126082", "013")</f>
      </c>
      <c r="B23" s="4" t="s">
        <f>=HYPERLINK("https://leilaoonline.net/lote/detalhe/126082", " MOTOBOMBA KSB; TIPO: 125-40; ANO: 1979; VAZÃO: 250-375 M³/H; 1750 RPM; COM MOTOR ARNO 100 CV")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6.100,00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=HYPERLINK("https://leilaoonline.net/lote/detalhe/126085", "014")</f>
      </c>
      <c r="B24" s="4" t="s">
        <f>=HYPERLINK("https://leilaoonline.net/lote/detalhe/126085", " ELETROEROSÃO POR PENETRAÇÃO EP; COM UNIDADE HIDRÁULICA")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4.100,00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=HYPERLINK("https://leilaoonline.net/lote/detalhe/126084", "015")</f>
      </c>
      <c r="B25" s="4" t="s">
        <f>=HYPERLINK("https://leilaoonline.net/lote/detalhe/126084", " REDUTOR DE VELOCIDADE (SEM USO)")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1.800,00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=HYPERLINK("https://leilaoonline.net/lote/detalhe/126304", "016")</f>
      </c>
      <c r="B26" s="4" t="s">
        <f>=HYPERLINK("https://leilaoonline.net/lote/detalhe/126304", "Aprox. 200 caixas de disco de desbaste (10 un./ caixa)")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=HYPERLINK("https://leilaoonline.net/lote/detalhe/126086", "017")</f>
      </c>
      <c r="B27" s="4" t="s">
        <f>=HYPERLINK("https://leilaoonline.net/lote/detalhe/126086", " SERRA HORIZONTAL COM MOTOR WEG 3 KW")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=HYPERLINK("https://leilaoonline.net/lote/detalhe/126093", "018")</f>
      </c>
      <c r="B28" s="4" t="s">
        <f>=HYPERLINK("https://leilaoonline.net/lote/detalhe/126093", " ESMERIL/POLITRIZ")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350,00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=HYPERLINK("https://leilaoonline.net/lote/detalhe/126089", "019")</f>
      </c>
      <c r="B29" s="4" t="s">
        <f>=HYPERLINK("https://leilaoonline.net/lote/detalhe/126089", " ESMERIL/POLITRIZ COM MOTOR WEG 2 CV")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450,00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=HYPERLINK("https://leilaoonline.net/lote/detalhe/126092", "020")</f>
      </c>
      <c r="B30" s="4" t="s">
        <f>=HYPERLINK("https://leilaoonline.net/lote/detalhe/126092", " PRENSA S/ ESPECIFICAÇÕES")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3.100,00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=HYPERLINK("https://leilaoonline.net/lote/detalhe/126087", "021")</f>
      </c>
      <c r="B31" s="4" t="s">
        <f>=HYPERLINK("https://leilaoonline.net/lote/detalhe/126087", " MÁQUINA DE SOLDA DIELÉTRICA ARATEC")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=HYPERLINK("https://leilaoonline.net/lote/detalhe/126088", "022")</f>
      </c>
      <c r="B32" s="4" t="s">
        <f>=HYPERLINK("https://leilaoonline.net/lote/detalhe/126088", " TANQUE CILINDRICO HORIZONTAL EM INOX; CAP. APROX.: 2500 L")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5.100,00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=HYPERLINK("https://leilaoonline.net/lote/detalhe/126091", "023")</f>
      </c>
      <c r="B33" s="4" t="s">
        <f>=HYPERLINK("https://leilaoonline.net/lote/detalhe/126091", " 4 BATERIAS P/ EMPILHADEIRA FULGURIS; TIPO: TSF 100-3/12; ANO: 2011")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5.900,00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=HYPERLINK("https://leilaoonline.net/lote/detalhe/126090", "024")</f>
      </c>
      <c r="B34" s="4" t="s">
        <f>=HYPERLINK("https://leilaoonline.net/lote/detalhe/126090", " DOBRADEIRA MANUAL")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1.900,00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=HYPERLINK("https://leilaoonline.net/lote/detalhe/126101", "025")</f>
      </c>
      <c r="B35" s="4" t="s">
        <f>=HYPERLINK("https://leilaoonline.net/lote/detalhe/126101", " COMPRESSOR DE AR DRESSER; TIPO: W2246C; SEM MOTOR")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3.100,00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=HYPERLINK("https://leilaoonline.net/lote/detalhe/126104", "026")</f>
      </c>
      <c r="B36" s="4" t="s">
        <f>=HYPERLINK("https://leilaoonline.net/lote/detalhe/126104", " ASPIRADOR DE PÓ INDUSTRIAL")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=HYPERLINK("https://leilaoonline.net/lote/detalhe/126105", "027")</f>
      </c>
      <c r="B37" s="4" t="s">
        <f>=HYPERLINK("https://leilaoonline.net/lote/detalhe/126105", " SERRA HORIZONTAL FRANHO; TIPO: F320")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650,00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=HYPERLINK("https://leilaoonline.net/lote/detalhe/126103", "028")</f>
      </c>
      <c r="B38" s="4" t="s">
        <f>=HYPERLINK("https://leilaoonline.net/lote/detalhe/126103", " TORNO REVÓLVER LOMBARDI")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2.100,00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=HYPERLINK("https://leilaoonline.net/lote/detalhe/126102", "029")</f>
      </c>
      <c r="B39" s="4" t="s">
        <f>=HYPERLINK("https://leilaoonline.net/lote/detalhe/126102", " COMPRESSOR DE AR DOUAT P.M. 10,5 ATM C/ MOTOR 5 CV")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1.900,00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=HYPERLINK("https://leilaoonline.net/lote/detalhe/126094", "030")</f>
      </c>
      <c r="B40" s="4" t="s">
        <f>=HYPERLINK("https://leilaoonline.net/lote/detalhe/126094", " GELADEIRA C/ 6 PORTAS EM INOX FRILUX")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1.600,00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=HYPERLINK("https://leilaoonline.net/lote/detalhe/126109", "031")</f>
      </c>
      <c r="B41" s="4" t="s">
        <f>=HYPERLINK("https://leilaoonline.net/lote/detalhe/126109", " APROX. 600 REATORES INTRAL; MODELO POUP 2x16 W; 220 V E APROX. 30 LÂMPADAS CERA 35 W")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=HYPERLINK("https://leilaoonline.net/lote/detalhe/126097", "032")</f>
      </c>
      <c r="B42" s="4" t="s">
        <f>=HYPERLINK("https://leilaoonline.net/lote/detalhe/126097", " POLITRIZ S/ ESPECIFICAÇÕES")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550,00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=HYPERLINK("https://leilaoonline.net/lote/detalhe/126096", "033")</f>
      </c>
      <c r="B43" s="4" t="s">
        <f>=HYPERLINK("https://leilaoonline.net/lote/detalhe/126096", " APROX. 96 LÂMPADAS JNG LED (QUENTE) 5 W")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=HYPERLINK("https://leilaoonline.net/lote/detalhe/126106", "034")</f>
      </c>
      <c r="B44" s="4" t="s">
        <f>=HYPERLINK("https://leilaoonline.net/lote/detalhe/126106", " 1 ROLAMENTO NU 228 C3; 1 ROLAMENTO NU 1048 MC3; 1 ROLAMENTO 7324 40M; 1 ROLAMENTO S/ ESPECIFICAÇÕES")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21.000,00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=HYPERLINK("https://leilaoonline.net/lote/detalhe/126108", "035")</f>
      </c>
      <c r="B45" s="4" t="s">
        <f>=HYPERLINK("https://leilaoonline.net/lote/detalhe/126108", " 4 CAIXAS DE CHAVES COMBINADAS MAYLE DE 23 MM; 5 CAIXAS DE CHAVES COMBINADAS MAYLE DE 28 MM")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2.900,00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=HYPERLINK("https://leilaoonline.net/lote/detalhe/126100", "036")</f>
      </c>
      <c r="B46" s="4" t="s">
        <f>=HYPERLINK("https://leilaoonline.net/lote/detalhe/126100", " BIGORNA DE 50 KG")</f>
      </c>
      <c r="C46" s="4" t="inlineStr">
        <is>
          <t>Lote retirado</t>
        </is>
      </c>
      <c r="D46" s="4" t="inlineStr">
        <is>
          <t>2</t>
        </is>
      </c>
      <c r="E46" s="5" t="inlineStr">
        <is>
          <t>900,00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=HYPERLINK("https://leilaoonline.net/lote/detalhe/126095", "037")</f>
      </c>
      <c r="B47" s="4" t="s">
        <f>=HYPERLINK("https://leilaoonline.net/lote/detalhe/126095", " APROX. 30 LUMINÁRIAS LED;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=HYPERLINK("https://leilaoonline.net/lote/detalhe/126107", "038")</f>
      </c>
      <c r="B48" s="4" t="s">
        <f>=HYPERLINK("https://leilaoonline.net/lote/detalhe/126107", " ALISADORA DE CONCRETO C/ GERADOR BRANCO B4T-7,0H; POT. 7 CV")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2.500,00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=HYPERLINK("https://leilaoonline.net/lote/detalhe/126098", "039")</f>
      </c>
      <c r="B49" s="4" t="s">
        <f>=HYPERLINK("https://leilaoonline.net/lote/detalhe/126098", " APROX. 30 LUMINÁRIAS LED;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=HYPERLINK("https://leilaoonline.net/lote/detalhe/126099", "040")</f>
      </c>
      <c r="B50" s="4" t="s">
        <f>=HYPERLINK("https://leilaoonline.net/lote/detalhe/126099", " APROX. 30 LUMINÁRIAS LED;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=HYPERLINK("https://leilaoonline.net/lote/detalhe/126115", "041")</f>
      </c>
      <c r="B51" s="4" t="s">
        <f>=HYPERLINK("https://leilaoonline.net/lote/detalhe/126115", " APROX. 30 LUMINÁRIAS LED;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=HYPERLINK("https://leilaoonline.net/lote/detalhe/126112", "042")</f>
      </c>
      <c r="B52" s="4" t="s">
        <f>=HYPERLINK("https://leilaoonline.net/lote/detalhe/126112", " APROX. 30 LUMINÁRIAS LED;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=HYPERLINK("https://leilaoonline.net/lote/detalhe/126116", "043")</f>
      </c>
      <c r="B53" s="4" t="s">
        <f>=HYPERLINK("https://leilaoonline.net/lote/detalhe/126116", " APROX. 30 LUMINÁRIAS LED; FUNCIONANDO")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=HYPERLINK("https://leilaoonline.net/lote/detalhe/126110", "044")</f>
      </c>
      <c r="B54" s="4" t="s">
        <f>=HYPERLINK("https://leilaoonline.net/lote/detalhe/126110", " APROX. 30 LUMINÁRIAS LED; FUNCIONANDO")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=HYPERLINK("https://leilaoonline.net/lote/detalhe/126113", "045")</f>
      </c>
      <c r="B55" s="4" t="s">
        <f>=HYPERLINK("https://leilaoonline.net/lote/detalhe/126113", " APROX. 30 LUMINÁRIAS LED; FUNCIONANDO")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=HYPERLINK("https://leilaoonline.net/lote/detalhe/126114", "046")</f>
      </c>
      <c r="B56" s="4" t="s">
        <f>=HYPERLINK("https://leilaoonline.net/lote/detalhe/126114", " APROX. 30 LUMINÁRIAS LED; FUNCIONANDO")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=HYPERLINK("https://leilaoonline.net/lote/detalhe/126111", "047")</f>
      </c>
      <c r="B57" s="4" t="s">
        <f>=HYPERLINK("https://leilaoonline.net/lote/detalhe/126111", " APROX. 30 LUMINÁRIAS LED; FUNCIONANDO")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900,00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=HYPERLINK("https://leilaoonline.net/lote/detalhe/127529", "048")</f>
      </c>
      <c r="B58" s="4" t="s">
        <f>=HYPERLINK("https://leilaoonline.net/lote/detalhe/127529", " CAIXA DE REDUÇÃO TV 151")</f>
      </c>
      <c r="C58" s="4" t="inlineStr">
        <is>
          <t>Não vendido</t>
        </is>
      </c>
      <c r="D58" s="4" t="inlineStr">
        <is>
          <t>2</t>
        </is>
      </c>
      <c r="E58" s="5" t="inlineStr">
        <is>
          <t>1.300,00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=HYPERLINK("https://leilaoonline.net/lote/detalhe/127530", "049")</f>
      </c>
      <c r="B59" s="4" t="s">
        <f>=HYPERLINK("https://leilaoonline.net/lote/detalhe/127530", " MÁQUINA DE SOLDA ESAB ARC 456")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=HYPERLINK("https://leilaoonline.net/lote/detalhe/127531", "050")</f>
      </c>
      <c r="B60" s="4" t="s">
        <f>=HYPERLINK("https://leilaoonline.net/lote/detalhe/127531", " MÁQUINA DE SOLDA WHITE MARTINS SOLDARC R-250")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=HYPERLINK("https://leilaoonline.net/lote/detalhe/127535", "051")</f>
      </c>
      <c r="B61" s="4" t="s">
        <f>=HYPERLINK("https://leilaoonline.net/lote/detalhe/127535", " MÁQUINA DE SOLDA ESAB ARC 456")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=HYPERLINK("https://leilaoonline.net/lote/detalhe/127533", "052")</f>
      </c>
      <c r="B62" s="4" t="s">
        <f>=HYPERLINK("https://leilaoonline.net/lote/detalhe/127533", " 1 MÁQUINA DE SOLDA ESAB ARC 456 E 1 MÁQUINA DE SOLDA S/ ESPECIFICAÇÕES")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1.200,00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=HYPERLINK("https://leilaoonline.net/lote/detalhe/127532", "053")</f>
      </c>
      <c r="B63" s="4" t="s">
        <f>=HYPERLINK("https://leilaoonline.net/lote/detalhe/127532", " MÁQUINA DE SOLDA ESAB LTG 410")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1.200,00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=HYPERLINK("https://leilaoonline.net/lote/detalhe/127534", "054")</f>
      </c>
      <c r="B64" s="4" t="s">
        <f>=HYPERLINK("https://leilaoonline.net/lote/detalhe/127534", " MÁQUINA DE SOLDA ESAB ARC 456")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1.200,00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=HYPERLINK("https://leilaoonline.net/lote/detalhe/127536", "055")</f>
      </c>
      <c r="B65" s="4" t="s">
        <f>=HYPERLINK("https://leilaoonline.net/lote/detalhe/127536", " MÁQUINA DE SOLDA ESAB LTG 410")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1.200,00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=HYPERLINK("https://leilaoonline.net/lote/detalhe/127538", "056")</f>
      </c>
      <c r="B66" s="4" t="s">
        <f>=HYPERLINK("https://leilaoonline.net/lote/detalhe/127538", " MÁQUINA DE SOLDA ESAB ARC 456")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=HYPERLINK("https://leilaoonline.net/lote/detalhe/127537", "057")</f>
      </c>
      <c r="B67" s="4" t="s">
        <f>=HYPERLINK("https://leilaoonline.net/lote/detalhe/127537", " MÁQUINA DE SOLDA CASTOLIN EUTECTIC GSX 4500")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750,00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=HYPERLINK("https://leilaoonline.net/lote/detalhe/127539", "058")</f>
      </c>
      <c r="B68" s="4" t="s">
        <f>=HYPERLINK("https://leilaoonline.net/lote/detalhe/127539", " MÁQUINA DE SOLDA ESAB ARC 456")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750,00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=HYPERLINK("https://leilaoonline.net/lote/detalhe/125871", "069")</f>
      </c>
      <c r="B69" s="4" t="s">
        <f>=HYPERLINK("https://leilaoonline.net/lote/detalhe/125871", " Envasadora em inox")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=HYPERLINK("https://leilaoonline.net/lote/detalhe/125872", "070")</f>
      </c>
      <c r="B70" s="4" t="s">
        <f>=HYPERLINK("https://leilaoonline.net/lote/detalhe/125872", " Unidade hidráulica")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8.500,00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=HYPERLINK("https://leilaoonline.net/lote/detalhe/125873", "078")</f>
      </c>
      <c r="B71" s="4" t="s">
        <f>=HYPERLINK("https://leilaoonline.net/lote/detalhe/125873", " Misturador em inox")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7.500,00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=HYPERLINK("https://leilaoonline.net/lote/detalhe/125874", "081")</f>
      </c>
      <c r="B72" s="4" t="s">
        <f>=HYPERLINK("https://leilaoonline.net/lote/detalhe/125874", "ELEVADOR DE CARGA. Capacidade Aprox. 1.500 kilos. Levanta aprox. 4 metros")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15.000,00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=HYPERLINK("https://leilaoonline.net/lote/detalhe/125875", "082")</f>
      </c>
      <c r="B73" s="4" t="s">
        <f>=HYPERLINK("https://leilaoonline.net/lote/detalhe/125875", "Aquecedor de comida em Inox")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=HYPERLINK("https://leilaoonline.net/lote/detalhe/125877", "089")</f>
      </c>
      <c r="B74" s="4" t="s">
        <f>=HYPERLINK("https://leilaoonline.net/lote/detalhe/125877", " Câmbio automático da volvo FH12 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4.800,00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=HYPERLINK("https://leilaoonline.net/lote/detalhe/125876", "090")</f>
      </c>
      <c r="B75" s="4" t="s">
        <f>=HYPERLINK("https://leilaoonline.net/lote/detalhe/125876", " Câmbio automático da volvo FH12 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4.800,00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=HYPERLINK("https://leilaoonline.net/lote/detalhe/125878", "091")</f>
      </c>
      <c r="B76" s="4" t="s">
        <f>=HYPERLINK("https://leilaoonline.net/lote/detalhe/125878", " Câmbio automático da volvo FH12 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4.800,00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=HYPERLINK("https://leilaoonline.net/lote/detalhe/125879", "092")</f>
      </c>
      <c r="B77" s="4" t="s">
        <f>=HYPERLINK("https://leilaoonline.net/lote/detalhe/125879", " Compressor  parafuso  100 CV")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20.000,00</t>
        </is>
      </c>
      <c r="F77" s="4" t="inlineStr">
        <is>
          <t>17500.00</t>
        </is>
      </c>
    </row>
    <row collapsed="false" customFormat="false" customHeight="false" hidden="false" ht="12.1" outlineLevel="0" r="78">
      <c r="A78" s="5" t="s">
        <f>=HYPERLINK("https://leilaoonline.net/lote/detalhe/125881", "093")</f>
      </c>
      <c r="B78" s="4" t="s">
        <f>=HYPERLINK("https://leilaoonline.net/lote/detalhe/125881", " Filtro para piscina")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1.500,00</t>
        </is>
      </c>
      <c r="F78" s="4" t="inlineStr">
        <is>
          <t>1200.00</t>
        </is>
      </c>
    </row>
    <row collapsed="false" customFormat="false" customHeight="false" hidden="false" ht="12.1" outlineLevel="0" r="79">
      <c r="A79" s="5" t="s">
        <f>=HYPERLINK("https://leilaoonline.net/lote/detalhe/125889", "094")</f>
      </c>
      <c r="B79" s="4" t="s">
        <f>=HYPERLINK("https://leilaoonline.net/lote/detalhe/125889", " Aprox. 200 reatores (sem uso)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4.000,00</t>
        </is>
      </c>
      <c r="F79" s="4" t="inlineStr">
        <is>
          <t>3200.00</t>
        </is>
      </c>
    </row>
    <row collapsed="false" customFormat="false" customHeight="false" hidden="false" ht="12.1" outlineLevel="0" r="80">
      <c r="A80" s="5" t="s">
        <f>=HYPERLINK("https://leilaoonline.net/lote/detalhe/125894", "095")</f>
      </c>
      <c r="B80" s="4" t="s">
        <f>=HYPERLINK("https://leilaoonline.net/lote/detalhe/125894", " Aprox. 5.000 un. de tubos quat philips para esterilização de água")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50.000,00</t>
        </is>
      </c>
      <c r="F80" s="4" t="inlineStr">
        <is>
          <t>43000.00</t>
        </is>
      </c>
    </row>
    <row collapsed="false" customFormat="false" customHeight="false" hidden="false" ht="12.1" outlineLevel="0" r="81">
      <c r="A81" s="5" t="s">
        <f>=HYPERLINK("https://leilaoonline.net/lote/detalhe/125895", "096")</f>
      </c>
      <c r="B81" s="4" t="s">
        <f>=HYPERLINK("https://leilaoonline.net/lote/detalhe/125895", " 10 un. de ventoinha/exaustor siroco")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5.000,00</t>
        </is>
      </c>
      <c r="F81" s="4" t="inlineStr">
        <is>
          <t>4200.00</t>
        </is>
      </c>
    </row>
    <row collapsed="false" customFormat="false" customHeight="false" hidden="false" ht="12.1" outlineLevel="0" r="82">
      <c r="A82" s="5" t="s">
        <f>=HYPERLINK("https://leilaoonline.net/lote/detalhe/125886", "097")</f>
      </c>
      <c r="B82" s="4" t="s">
        <f>=HYPERLINK("https://leilaoonline.net/lote/detalhe/125886", " 10 un. de ventoinha/exaustor siroco")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5.000,00</t>
        </is>
      </c>
      <c r="F82" s="4" t="inlineStr">
        <is>
          <t>4200.00</t>
        </is>
      </c>
    </row>
    <row collapsed="false" customFormat="false" customHeight="false" hidden="false" ht="12.1" outlineLevel="0" r="83">
      <c r="A83" s="5" t="s">
        <f>=HYPERLINK("https://leilaoonline.net/lote/detalhe/125891", "098")</f>
      </c>
      <c r="B83" s="4" t="s">
        <f>=HYPERLINK("https://leilaoonline.net/lote/detalhe/125891", " 10 un. de ventoinha/exaustor siroco")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5.000,00</t>
        </is>
      </c>
      <c r="F83" s="4" t="inlineStr">
        <is>
          <t>4200.00</t>
        </is>
      </c>
    </row>
    <row collapsed="false" customFormat="false" customHeight="false" hidden="false" ht="12.1" outlineLevel="0" r="84">
      <c r="A84" s="5" t="s">
        <f>=HYPERLINK("https://leilaoonline.net/lote/detalhe/125885", "099")</f>
      </c>
      <c r="B84" s="4" t="s">
        <f>=HYPERLINK("https://leilaoonline.net/lote/detalhe/125885", " Aprox. 25 un. chuveiros ecológicos para redução de água e energia (sem uso)")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8.750,00</t>
        </is>
      </c>
      <c r="F84" s="4" t="inlineStr">
        <is>
          <t>7000.00</t>
        </is>
      </c>
    </row>
    <row collapsed="false" customFormat="false" customHeight="false" hidden="false" ht="12.1" outlineLevel="0" r="85">
      <c r="A85" s="5" t="s">
        <f>=HYPERLINK("https://leilaoonline.net/lote/detalhe/125882", "100")</f>
      </c>
      <c r="B85" s="4" t="s">
        <f>=HYPERLINK("https://leilaoonline.net/lote/detalhe/125882", " Aprox. 25 un. chuveiros ecológicos para redução de água e energia (sem uso)")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8.750,00</t>
        </is>
      </c>
      <c r="F85" s="4" t="inlineStr">
        <is>
          <t>7000.00</t>
        </is>
      </c>
    </row>
    <row collapsed="false" customFormat="false" customHeight="false" hidden="false" ht="12.1" outlineLevel="0" r="86">
      <c r="A86" s="5" t="s">
        <f>=HYPERLINK("https://leilaoonline.net/lote/detalhe/125884", "101")</f>
      </c>
      <c r="B86" s="4" t="s">
        <f>=HYPERLINK("https://leilaoonline.net/lote/detalhe/125884", " Aprox. 25 un. chuveiros ecológicos para redução de água e energia (sem uso)")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8.750,00</t>
        </is>
      </c>
      <c r="F86" s="4" t="inlineStr">
        <is>
          <t>7000.00</t>
        </is>
      </c>
    </row>
    <row collapsed="false" customFormat="false" customHeight="false" hidden="false" ht="12.1" outlineLevel="0" r="87">
      <c r="A87" s="5" t="s">
        <f>=HYPERLINK("https://leilaoonline.net/lote/detalhe/125890", "102")</f>
      </c>
      <c r="B87" s="4" t="s">
        <f>=HYPERLINK("https://leilaoonline.net/lote/detalhe/125890", " Aprox. 25 un. chuveiros ecológicos para redução de água e energia (sem uso)")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8.750,00</t>
        </is>
      </c>
      <c r="F87" s="4" t="inlineStr">
        <is>
          <t>7000.00</t>
        </is>
      </c>
    </row>
    <row collapsed="false" customFormat="false" customHeight="false" hidden="false" ht="12.1" outlineLevel="0" r="88">
      <c r="A88" s="5" t="s">
        <f>=HYPERLINK("https://leilaoonline.net/lote/detalhe/125893", "103")</f>
      </c>
      <c r="B88" s="4" t="s">
        <f>=HYPERLINK("https://leilaoonline.net/lote/detalhe/125893", " Aprox. 50 un. chuveiros ecológicos para redução de água e energia (sem uso)")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17.500,00</t>
        </is>
      </c>
      <c r="F88" s="4" t="inlineStr">
        <is>
          <t>15000.00</t>
        </is>
      </c>
    </row>
    <row collapsed="false" customFormat="false" customHeight="false" hidden="false" ht="12.1" outlineLevel="0" r="89">
      <c r="A89" s="5" t="s">
        <f>=HYPERLINK("https://leilaoonline.net/lote/detalhe/125883", "104")</f>
      </c>
      <c r="B89" s="4" t="s">
        <f>=HYPERLINK("https://leilaoonline.net/lote/detalhe/125883", " Aprox. 50 un. chuveiros ecológicos para redução de água e energia (sem uso)")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17.500,00</t>
        </is>
      </c>
      <c r="F89" s="4" t="inlineStr">
        <is>
          <t>15000.00</t>
        </is>
      </c>
    </row>
    <row collapsed="false" customFormat="false" customHeight="false" hidden="false" ht="12.1" outlineLevel="0" r="90">
      <c r="A90" s="5" t="s">
        <f>=HYPERLINK("https://leilaoonline.net/lote/detalhe/125887", "105")</f>
      </c>
      <c r="B90" s="4" t="s">
        <f>=HYPERLINK("https://leilaoonline.net/lote/detalhe/125887", " Aprox. 20 un. de torneiras ecológicas para redução de água e energia (sem uso)")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6.000,00</t>
        </is>
      </c>
      <c r="F90" s="4" t="inlineStr">
        <is>
          <t>4750.00</t>
        </is>
      </c>
    </row>
    <row collapsed="false" customFormat="false" customHeight="false" hidden="false" ht="12.1" outlineLevel="0" r="91">
      <c r="A91" s="5" t="s">
        <f>=HYPERLINK("https://leilaoonline.net/lote/detalhe/125888", "106")</f>
      </c>
      <c r="B91" s="4" t="s">
        <f>=HYPERLINK("https://leilaoonline.net/lote/detalhe/125888", " Aprox. 20 un. de torneiras ecológicas para redução de água e energia (sem uso)")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6.000,00</t>
        </is>
      </c>
      <c r="F91" s="4" t="inlineStr">
        <is>
          <t>4750.00</t>
        </is>
      </c>
    </row>
    <row collapsed="false" customFormat="false" customHeight="false" hidden="false" ht="12.1" outlineLevel="0" r="92">
      <c r="A92" s="5" t="s">
        <f>=HYPERLINK("https://leilaoonline.net/lote/detalhe/125892", "107")</f>
      </c>
      <c r="B92" s="4" t="s">
        <f>=HYPERLINK("https://leilaoonline.net/lote/detalhe/125892", " Aprox. 20 un. de torneiras ecológicas para redução de água e energia (sem uso)")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6.000,00</t>
        </is>
      </c>
      <c r="F92" s="4" t="inlineStr">
        <is>
          <t>4750.00</t>
        </is>
      </c>
    </row>
    <row collapsed="false" customFormat="false" customHeight="false" hidden="false" ht="12.1" outlineLevel="0" r="93">
      <c r="A93" s="5" t="s">
        <f>=HYPERLINK("https://leilaoonline.net/lote/detalhe/125880", "108")</f>
      </c>
      <c r="B93" s="4" t="s">
        <f>=HYPERLINK("https://leilaoonline.net/lote/detalhe/125880", " Aprox. 20 un. de torneiras ecológicas para redução de água e energia (sem uso)")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6.000,00</t>
        </is>
      </c>
      <c r="F93" s="4" t="inlineStr">
        <is>
          <t>4750.00</t>
        </is>
      </c>
    </row>
    <row collapsed="false" customFormat="false" customHeight="false" hidden="false" ht="12.1" outlineLevel="0" r="94">
      <c r="A94" s="5" t="s">
        <f>=HYPERLINK("https://leilaoonline.net/lote/detalhe/125896", "112")</f>
      </c>
      <c r="B94" s="4" t="s">
        <f>=HYPERLINK("https://leilaoonline.net/lote/detalhe/125896", "Climatizador evaporativo - Colméia  ( de janela)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720,00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=HYPERLINK("https://leilaoonline.net/lote/detalhe/125905", "113")</f>
      </c>
      <c r="B95" s="4" t="s">
        <f>=HYPERLINK("https://leilaoonline.net/lote/detalhe/125905", " Climatizador evaporativo - Colméia  ( de janela)")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720,00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=HYPERLINK("https://leilaoonline.net/lote/detalhe/125899", "114")</f>
      </c>
      <c r="B96" s="4" t="s">
        <f>=HYPERLINK("https://leilaoonline.net/lote/detalhe/125899", " Climatizador evaporativo - Colméia  ( de janela)")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720,00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=HYPERLINK("https://leilaoonline.net/lote/detalhe/125897", "115")</f>
      </c>
      <c r="B97" s="4" t="s">
        <f>=HYPERLINK("https://leilaoonline.net/lote/detalhe/125897", " Climatizador evaporativo - Colméia  ( de janela)")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720,00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=HYPERLINK("https://leilaoonline.net/lote/detalhe/125908", "116")</f>
      </c>
      <c r="B98" s="4" t="s">
        <f>=HYPERLINK("https://leilaoonline.net/lote/detalhe/125908", " Climatizador evaporativo - Colméia  ( de janela)")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720,00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=HYPERLINK("https://leilaoonline.net/lote/detalhe/125909", "117")</f>
      </c>
      <c r="B99" s="4" t="s">
        <f>=HYPERLINK("https://leilaoonline.net/lote/detalhe/125909", " Climatizador evaporativo - Colméia  ( de janela)")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720,00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=HYPERLINK("https://leilaoonline.net/lote/detalhe/125903", "118")</f>
      </c>
      <c r="B100" s="4" t="s">
        <f>=HYPERLINK("https://leilaoonline.net/lote/detalhe/125903", " Climatizador evaporativo - Colméia  ( de janela)")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720,00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=HYPERLINK("https://leilaoonline.net/lote/detalhe/125902", "119")</f>
      </c>
      <c r="B101" s="4" t="s">
        <f>=HYPERLINK("https://leilaoonline.net/lote/detalhe/125902", " Climatizador evaporativo - Colméia  ( de janela)")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720,00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=HYPERLINK("https://leilaoonline.net/lote/detalhe/125898", "120")</f>
      </c>
      <c r="B102" s="4" t="s">
        <f>=HYPERLINK("https://leilaoonline.net/lote/detalhe/125898", " Climatizador evaporativo - Colméia  ( de janela)")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720,00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=HYPERLINK("https://leilaoonline.net/lote/detalhe/125906", "121")</f>
      </c>
      <c r="B103" s="4" t="s">
        <f>=HYPERLINK("https://leilaoonline.net/lote/detalhe/125906", " Climatizador evaporativo - Colméia  ( de janela)")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720,00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=HYPERLINK("https://leilaoonline.net/lote/detalhe/125907", "122")</f>
      </c>
      <c r="B104" s="4" t="s">
        <f>=HYPERLINK("https://leilaoonline.net/lote/detalhe/125907", " Climatizador evaporativo - Colméia  ( de janela)")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720,00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=HYPERLINK("https://leilaoonline.net/lote/detalhe/125904", "123")</f>
      </c>
      <c r="B105" s="4" t="s">
        <f>=HYPERLINK("https://leilaoonline.net/lote/detalhe/125904", " Climatizador evaporativo - Colméia  ( de janela)")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720,00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=HYPERLINK("https://leilaoonline.net/lote/detalhe/125910", "124")</f>
      </c>
      <c r="B106" s="4" t="s">
        <f>=HYPERLINK("https://leilaoonline.net/lote/detalhe/125910", " Climatizador evaporativo - Colméia  ( de janela)")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720,00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=HYPERLINK("https://leilaoonline.net/lote/detalhe/125901", "125")</f>
      </c>
      <c r="B107" s="4" t="s">
        <f>=HYPERLINK("https://leilaoonline.net/lote/detalhe/125901", " Climatizador evaporativo - Colméia  ( de janela)")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720,00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=HYPERLINK("https://leilaoonline.net/lote/detalhe/125900", "126")</f>
      </c>
      <c r="B108" s="4" t="s">
        <f>=HYPERLINK("https://leilaoonline.net/lote/detalhe/125900", " Climatizador evaporativo - Colméia  ( de janela)")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720,00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=HYPERLINK("https://leilaoonline.net/lote/detalhe/125911", "127")</f>
      </c>
      <c r="B109" s="4" t="s">
        <f>=HYPERLINK("https://leilaoonline.net/lote/detalhe/125911", "aprox. 1.800 kg de Gabinetes em polietileno PE cor cinza")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2,90</t>
        </is>
      </c>
      <c r="F109" s="4" t="inlineStr">
        <is>
          <t>0.10</t>
        </is>
      </c>
    </row>
    <row collapsed="false" customFormat="false" customHeight="false" hidden="false" ht="12.1" outlineLevel="0" r="110">
      <c r="A110" s="5" t="s">
        <f>=HYPERLINK("https://leilaoonline.net/lote/detalhe/125912", "129")</f>
      </c>
      <c r="B110" s="4" t="s">
        <f>=HYPERLINK("https://leilaoonline.net/lote/detalhe/125912", "Motor de barco (no estado)")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40.000,00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=HYPERLINK("https://leilaoonline.net/lote/detalhe/125941", "129")</f>
      </c>
      <c r="B111" s="4" t="s">
        <f>=HYPERLINK("https://leilaoonline.net/lote/detalhe/125941", " 50 unidades fechaduras para porta de aço ( sem uso) com chave")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2.250,00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=HYPERLINK("https://leilaoonline.net/lote/detalhe/125938", "130")</f>
      </c>
      <c r="B112" s="4" t="s">
        <f>=HYPERLINK("https://leilaoonline.net/lote/detalhe/125938", " 50 unidades fechaduras para porta de aço ( sem uso) com chave")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2.250,00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=HYPERLINK("https://leilaoonline.net/lote/detalhe/125943", "131")</f>
      </c>
      <c r="B113" s="4" t="s">
        <f>=HYPERLINK("https://leilaoonline.net/lote/detalhe/125943", " 50 unidades fechaduras para porta de aço ( sem uso) com chave")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2.250,00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=HYPERLINK("https://leilaoonline.net/lote/detalhe/125944", "132")</f>
      </c>
      <c r="B114" s="4" t="s">
        <f>=HYPERLINK("https://leilaoonline.net/lote/detalhe/125944", " 50 unidades fechaduras para porta de aço ( sem uso) com chave")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2.250,00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=HYPERLINK("https://leilaoonline.net/lote/detalhe/125945", "133")</f>
      </c>
      <c r="B115" s="4" t="s">
        <f>=HYPERLINK("https://leilaoonline.net/lote/detalhe/125945", " 50 unidades fechaduras para porta de aço ( sem uso) com chave")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2.250,00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=HYPERLINK("https://leilaoonline.net/lote/detalhe/125940", "134")</f>
      </c>
      <c r="B116" s="4" t="s">
        <f>=HYPERLINK("https://leilaoonline.net/lote/detalhe/125940", " 50 unidades fechaduras para porta de aço ( sem uso) com chave")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2.250,00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=HYPERLINK("https://leilaoonline.net/lote/detalhe/125939", "135")</f>
      </c>
      <c r="B117" s="4" t="s">
        <f>=HYPERLINK("https://leilaoonline.net/lote/detalhe/125939", " 50 unidades fechaduras para porta de aço ( sem uso) com chave")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2.250,00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=HYPERLINK("https://leilaoonline.net/lote/detalhe/125942", "136")</f>
      </c>
      <c r="B118" s="4" t="s">
        <f>=HYPERLINK("https://leilaoonline.net/lote/detalhe/125942", " 50 unidades fechaduras para porta de aço ( sem uso) com chave")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2.250,00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=HYPERLINK("https://leilaoonline.net/lote/detalhe/125967", "174")</f>
      </c>
      <c r="B119" s="4" t="s">
        <f>=HYPERLINK("https://leilaoonline.net/lote/detalhe/125967", " 01 Máquina de Solda")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1.200,00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=HYPERLINK("https://leilaoonline.net/lote/detalhe/125978", "175")</f>
      </c>
      <c r="B120" s="4" t="s">
        <f>=HYPERLINK("https://leilaoonline.net/lote/detalhe/125978", " 01 Máquina de Solda")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1.200,00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=HYPERLINK("https://leilaoonline.net/lote/detalhe/125959", "176")</f>
      </c>
      <c r="B121" s="4" t="s">
        <f>=HYPERLINK("https://leilaoonline.net/lote/detalhe/125959", " 01 Máquina de Solda")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1.200,00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=HYPERLINK("https://leilaoonline.net/lote/detalhe/125969", "177")</f>
      </c>
      <c r="B122" s="4" t="s">
        <f>=HYPERLINK("https://leilaoonline.net/lote/detalhe/125969", " 01 Máquina de Solda")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1.200,00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=HYPERLINK("https://leilaoonline.net/lote/detalhe/125953", "179")</f>
      </c>
      <c r="B123" s="4" t="s">
        <f>=HYPERLINK("https://leilaoonline.net/lote/detalhe/125953", " 01 Máquina de Solda")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1.200,00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=HYPERLINK("https://leilaoonline.net/lote/detalhe/125950", "180")</f>
      </c>
      <c r="B124" s="4" t="s">
        <f>=HYPERLINK("https://leilaoonline.net/lote/detalhe/125950", " 01 Máquina de Solda")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1.200,00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=HYPERLINK("https://leilaoonline.net/lote/detalhe/125970", "181")</f>
      </c>
      <c r="B125" s="4" t="s">
        <f>=HYPERLINK("https://leilaoonline.net/lote/detalhe/125970", " 01 Máquina de Solda")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1.200,00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=HYPERLINK("https://leilaoonline.net/lote/detalhe/125962", "182")</f>
      </c>
      <c r="B126" s="4" t="s">
        <f>=HYPERLINK("https://leilaoonline.net/lote/detalhe/125962", " 01 Máquina de Solda")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1.200,00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=HYPERLINK("https://leilaoonline.net/lote/detalhe/125972", "183")</f>
      </c>
      <c r="B127" s="4" t="s">
        <f>=HYPERLINK("https://leilaoonline.net/lote/detalhe/125972", " 01 Máquina de Solda")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1.200,00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=HYPERLINK("https://leilaoonline.net/lote/detalhe/125961", "184")</f>
      </c>
      <c r="B128" s="4" t="s">
        <f>=HYPERLINK("https://leilaoonline.net/lote/detalhe/125961", " 01 Máquina de Solda")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1.200,00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=HYPERLINK("https://leilaoonline.net/lote/detalhe/125974", "185")</f>
      </c>
      <c r="B129" s="4" t="s">
        <f>=HYPERLINK("https://leilaoonline.net/lote/detalhe/125974", " 01 Máquina de Solda")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1.200,00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=HYPERLINK("https://leilaoonline.net/lote/detalhe/125992", "200")</f>
      </c>
      <c r="B130" s="4" t="s">
        <f>=HYPERLINK("https://leilaoonline.net/lote/detalhe/125992", "1 Bicicleta elétrica ( falta módulo)")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=HYPERLINK("https://leilaoonline.net/lote/detalhe/125800", "201")</f>
      </c>
      <c r="B131" s="4" t="s">
        <f>=HYPERLINK("https://leilaoonline.net/lote/detalhe/125800", " aprox.  50 Fresas novas/ usadas")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7.500,00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=HYPERLINK("https://leilaoonline.net/lote/detalhe/125954", "202")</f>
      </c>
      <c r="B132" s="4" t="s">
        <f>=HYPERLINK("https://leilaoonline.net/lote/detalhe/125954", "Bomba hidráulica para barco importado sem uso, no estado")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22.500,00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=HYPERLINK("https://leilaoonline.net/lote/detalhe/125990", "203")</f>
      </c>
      <c r="B133" s="4" t="s">
        <f>=HYPERLINK("https://leilaoonline.net/lote/detalhe/125990", "Prensa Schuller 400ton. ( desmontada)")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235.000,00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=HYPERLINK("https://leilaoonline.net/lote/detalhe/125982", "204")</f>
      </c>
      <c r="B134" s="4" t="s">
        <f>=HYPERLINK("https://leilaoonline.net/lote/detalhe/125982", " 10 peças - Caixa metálica - 1,00 x 0,90 x 0,50")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2.800,00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=HYPERLINK("https://leilaoonline.net/lote/detalhe/125847", "205")</f>
      </c>
      <c r="B135" s="4" t="s">
        <f>=HYPERLINK("https://leilaoonline.net/lote/detalhe/125847", " TORNO REVÓLVER")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6.500,00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=HYPERLINK("https://leilaoonline.net/lote/detalhe/125846", "206")</f>
      </c>
      <c r="B136" s="4" t="s">
        <f>=HYPERLINK("https://leilaoonline.net/lote/detalhe/125846", " 02 GELADEIRAS EM INOX")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4.500,00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=HYPERLINK("https://leilaoonline.net/lote/detalhe/125985", "207")</f>
      </c>
      <c r="B137" s="4" t="s">
        <f>=HYPERLINK("https://leilaoonline.net/lote/detalhe/125985", " 10 peças - Caixa metálica - 1,00 x 0,90 x 0,50")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2.800,00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=HYPERLINK("https://leilaoonline.net/lote/detalhe/125848", "208")</f>
      </c>
      <c r="B138" s="4" t="s">
        <f>=HYPERLINK("https://leilaoonline.net/lote/detalhe/125848", "TALHA")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1.900,00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=HYPERLINK("https://leilaoonline.net/lote/detalhe/125794", "209")</f>
      </c>
      <c r="B139" s="4" t="s">
        <f>=HYPERLINK("https://leilaoonline.net/lote/detalhe/125794", " Cabine suplementar em alumínio medidas aproximadas 2,20 comprimento  x 1,40 largura x 2,00 altura")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2.400,00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=HYPERLINK("https://leilaoonline.net/lote/detalhe/125997", "210")</f>
      </c>
      <c r="B140" s="4" t="s">
        <f>=HYPERLINK("https://leilaoonline.net/lote/detalhe/125997", "Tanque em inox 316 capac. aprox 3.000 mil litros")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11.500,00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=HYPERLINK("https://leilaoonline.net/lote/detalhe/125851", "211")</f>
      </c>
      <c r="B141" s="4" t="s">
        <f>=HYPERLINK("https://leilaoonline.net/lote/detalhe/125851", " APROX. 30 UNIIDADES DE FILTROS (SEM USO)")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4.900,00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=HYPERLINK("https://leilaoonline.net/lote/detalhe/125850", "212")</f>
      </c>
      <c r="B142" s="4" t="s">
        <f>=HYPERLINK("https://leilaoonline.net/lote/detalhe/125850", " APROX. 150 UNIDADES DE FILTROS MANGA (APROX. 3,60 M DE COMPRIMENTO)")</f>
      </c>
      <c r="C142" s="4" t="inlineStr">
        <is>
          <t>Vendido</t>
        </is>
      </c>
      <c r="D142" s="4" t="inlineStr">
        <is>
          <t>1</t>
        </is>
      </c>
      <c r="E142" s="5" t="inlineStr">
        <is>
          <t>3.900,00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=HYPERLINK("https://leilaoonline.net/lote/detalhe/125981", "213")</f>
      </c>
      <c r="B143" s="4" t="s">
        <f>=HYPERLINK("https://leilaoonline.net/lote/detalhe/125981", " 10 peças - Caixa metálica - 1,00 x 0,90 x 0,50")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2.800,00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=HYPERLINK("https://leilaoonline.net/lote/detalhe/125849", "214")</f>
      </c>
      <c r="B144" s="4" t="s">
        <f>=HYPERLINK("https://leilaoonline.net/lote/detalhe/125849", " APROX. 2.000 QUILOS  DE SABONETE EM BARRAS")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2.900,00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=HYPERLINK("https://leilaoonline.net/lote/detalhe/125799", "215")</f>
      </c>
      <c r="B145" s="4" t="s">
        <f>=HYPERLINK("https://leilaoonline.net/lote/detalhe/125799", " Cabine suplementar em alumínio medidas aproximadas 2,20 comprimento  x 1,40 largura x 2,00 altura")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2.400,00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=HYPERLINK("https://leilaoonline.net/lote/detalhe/125983", "216")</f>
      </c>
      <c r="B146" s="4" t="s">
        <f>=HYPERLINK("https://leilaoonline.net/lote/detalhe/125983", " 10 peças - Caixa metálica - 1,00 x 0,90 x 0,50")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2.800,00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=HYPERLINK("https://leilaoonline.net/lote/detalhe/125866", "217")</f>
      </c>
      <c r="B147" s="4" t="s">
        <f>=HYPERLINK("https://leilaoonline.net/lote/detalhe/125866", "Ventilador Centrifugo")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6.750,00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=HYPERLINK("https://leilaoonline.net/lote/detalhe/125793", "218")</f>
      </c>
      <c r="B148" s="4" t="s">
        <f>=HYPERLINK("https://leilaoonline.net/lote/detalhe/125793", " Cabine suplementar em alumínio medidas aproximadas 2,20 comprimento  x 1,40 largura x 2,00 altura")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2.400,00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=HYPERLINK("https://leilaoonline.net/lote/detalhe/125798", "219")</f>
      </c>
      <c r="B149" s="4" t="s">
        <f>=HYPERLINK("https://leilaoonline.net/lote/detalhe/125798", " Cabine suplementar em alumínio medidas aproximadas 2,20 comprimento  x 1,40 largura x 2,00 altura")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2.400,00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=HYPERLINK("https://leilaoonline.net/lote/detalhe/125795", "220")</f>
      </c>
      <c r="B150" s="4" t="s">
        <f>=HYPERLINK("https://leilaoonline.net/lote/detalhe/125795", " Cabine suplementar em alumínio medidas aproximadas 2,20 comprimento  x 1,40 largura x 2,00 altura")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2.400,00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=HYPERLINK("https://leilaoonline.net/lote/detalhe/125980", "221")</f>
      </c>
      <c r="B151" s="4" t="s">
        <f>=HYPERLINK("https://leilaoonline.net/lote/detalhe/125980", " 10 peças - Caixa metálica - 1,00 x 0,90 x 0,50")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2.800,00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=HYPERLINK("https://leilaoonline.net/lote/detalhe/125984", "222")</f>
      </c>
      <c r="B152" s="4" t="s">
        <f>=HYPERLINK("https://leilaoonline.net/lote/detalhe/125984", " 10 peças - Caixa metálica - 1,00 x 0,90 x 0,50")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2.800,00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=HYPERLINK("https://leilaoonline.net/lote/detalhe/125867", "223")</f>
      </c>
      <c r="B153" s="4" t="s">
        <f>=HYPERLINK("https://leilaoonline.net/lote/detalhe/125867", "Compressor de ar")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3.900,00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=HYPERLINK("https://leilaoonline.net/lote/detalhe/125852", "224")</f>
      </c>
      <c r="B154" s="4" t="s">
        <f>=HYPERLINK("https://leilaoonline.net/lote/detalhe/125852", " FORNO MUFLA")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1.500,00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=HYPERLINK("https://leilaoonline.net/lote/detalhe/125854", "225")</f>
      </c>
      <c r="B155" s="4" t="s">
        <f>=HYPERLINK("https://leilaoonline.net/lote/detalhe/125854", " RETIFICA MELLO")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8.000,00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=HYPERLINK("https://leilaoonline.net/lote/detalhe/125853", "226")</f>
      </c>
      <c r="B156" s="4" t="s">
        <f>=HYPERLINK("https://leilaoonline.net/lote/detalhe/125853", " MÁQUINA DE TESTE DE DUREZA")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10.200,00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=HYPERLINK("https://leilaoonline.net/lote/detalhe/125797", "227")</f>
      </c>
      <c r="B157" s="4" t="s">
        <f>=HYPERLINK("https://leilaoonline.net/lote/detalhe/125797", " Cabine suplementar em alumínio medidas aproximadas 2,20 comprimento  x 1,40 largura x 2,00 altura")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2.400,00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=HYPERLINK("https://leilaoonline.net/lote/detalhe/125986", "228")</f>
      </c>
      <c r="B158" s="4" t="s">
        <f>=HYPERLINK("https://leilaoonline.net/lote/detalhe/125986", " 10 peças - Caixa metálica - 1,00 x 0,90 x 0,50")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2.800,00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=HYPERLINK("https://leilaoonline.net/lote/detalhe/125868", "229")</f>
      </c>
      <c r="B159" s="4" t="s">
        <f>=HYPERLINK("https://leilaoonline.net/lote/detalhe/125868", "Compressor de ar 200 pés")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5.000,00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=HYPERLINK("https://leilaoonline.net/lote/detalhe/125987", "230")</f>
      </c>
      <c r="B160" s="4" t="s">
        <f>=HYPERLINK("https://leilaoonline.net/lote/detalhe/125987", " 10 peças - Caixa metálica - 1,00 x 0,90 x 0,50")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2.800,00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=HYPERLINK("https://leilaoonline.net/lote/detalhe/125856", "231")</f>
      </c>
      <c r="B161" s="4" t="s">
        <f>=HYPERLINK("https://leilaoonline.net/lote/detalhe/125856", " DISCOS DE CORTE. 04 PEÇAS")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5.000,00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=HYPERLINK("https://leilaoonline.net/lote/detalhe/125864", "232")</f>
      </c>
      <c r="B162" s="4" t="s">
        <f>=HYPERLINK("https://leilaoonline.net/lote/detalhe/125864", " Forno estufa")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2.000,00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=HYPERLINK("https://leilaoonline.net/lote/detalhe/125865", "233")</f>
      </c>
      <c r="B163" s="4" t="s">
        <f>=HYPERLINK("https://leilaoonline.net/lote/detalhe/125865", " Torno")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5.000,00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=HYPERLINK("https://leilaoonline.net/lote/detalhe/125869", "234")</f>
      </c>
      <c r="B164" s="4" t="s">
        <f>=HYPERLINK("https://leilaoonline.net/lote/detalhe/125869", "5 discos de corte")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3.200,00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=HYPERLINK("https://leilaoonline.net/lote/detalhe/125796", "235")</f>
      </c>
      <c r="B165" s="4" t="s">
        <f>=HYPERLINK("https://leilaoonline.net/lote/detalhe/125796", " Cabine suplementar em alumínio medidas aproximadas 2,20 comprimento  x 1,40 largura x 2,00 altura")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2.400,00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=HYPERLINK("https://leilaoonline.net/lote/detalhe/125937", "236")</f>
      </c>
      <c r="B166" s="4" t="s">
        <f>=HYPERLINK("https://leilaoonline.net/lote/detalhe/125937", "  Cabine suplementar em alumínio medidas aproximadas 2,20 comprimento  x 1,40 largura x 2,00 altura")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2.400,00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=HYPERLINK("https://leilaoonline.net/lote/detalhe/125934", "237")</f>
      </c>
      <c r="B167" s="4" t="s">
        <f>=HYPERLINK("https://leilaoonline.net/lote/detalhe/125934", "  Cabine suplementar em alumínio medidas aproximadas 2,20 comprimento  x 1,40 largura x 2,00 altura")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2.400,00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=HYPERLINK("https://leilaoonline.net/lote/detalhe/125936", "238")</f>
      </c>
      <c r="B168" s="4" t="s">
        <f>=HYPERLINK("https://leilaoonline.net/lote/detalhe/125936", "  Cabine suplementar em alumínio medidas aproximadas 2,20 comprimento  x 1,40 largura x 2,00 altura")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2.400,00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=HYPERLINK("https://leilaoonline.net/lote/detalhe/125927", "239")</f>
      </c>
      <c r="B169" s="4" t="s">
        <f>=HYPERLINK("https://leilaoonline.net/lote/detalhe/125927", "  Cabine suplementar em alumínio medidas aproximadas 2,20 comprimento  x 1,40 largura x 2,00 altura")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2.400,00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=HYPERLINK("https://leilaoonline.net/lote/detalhe/125855", "240")</f>
      </c>
      <c r="B170" s="4" t="s">
        <f>=HYPERLINK("https://leilaoonline.net/lote/detalhe/125855", " 05 GERADORES A GASOLINA")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2.500,00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=HYPERLINK("https://leilaoonline.net/lote/detalhe/125858", "241")</f>
      </c>
      <c r="B171" s="4" t="s">
        <f>=HYPERLINK("https://leilaoonline.net/lote/detalhe/125858", "Equipamentos para cozinha industrial em inox  - aprox. 17  peças sendo:  Freezer, cubas, esquentador de comidas, fritadeira, balcão, geladeiras e outros 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23.000,00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=HYPERLINK("https://leilaoonline.net/lote/detalhe/125857", "242")</f>
      </c>
      <c r="B172" s="4" t="s">
        <f>=HYPERLINK("https://leilaoonline.net/lote/detalhe/125857", "2 condensadores de ar condicionado")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1.000,00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=HYPERLINK("https://leilaoonline.net/lote/detalhe/125932", "243")</f>
      </c>
      <c r="B173" s="4" t="s">
        <f>=HYPERLINK("https://leilaoonline.net/lote/detalhe/125932", "  Cabine suplementar em alumínio medidas aproximadas 2,20 comprimento  x 1,40 largura x 2,00 altura")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2.000,00</t>
        </is>
      </c>
      <c r="F173" s="4" t="inlineStr">
        <is>
          <t>250.00</t>
        </is>
      </c>
    </row>
    <row collapsed="false" customFormat="false" customHeight="false" hidden="false" ht="12.1" outlineLevel="0" r="174">
      <c r="A174" s="5" t="s">
        <f>=HYPERLINK("https://leilaoonline.net/lote/detalhe/125929", "245")</f>
      </c>
      <c r="B174" s="4" t="s">
        <f>=HYPERLINK("https://leilaoonline.net/lote/detalhe/125929", "  Cabine suplementar em alumínio medidas aproximadas 2,20 comprimento  x 1,40 largura x 2,00 altura")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2.000,00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=HYPERLINK("https://leilaoonline.net/lote/detalhe/125931", "246")</f>
      </c>
      <c r="B175" s="4" t="s">
        <f>=HYPERLINK("https://leilaoonline.net/lote/detalhe/125931", "  Cabine suplementar em alumínio medidas aproximadas 2,20 comprimento  x 1,40 largura x 2,00 altura")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2.000,00</t>
        </is>
      </c>
      <c r="F175" s="4" t="inlineStr">
        <is>
          <t>250.00</t>
        </is>
      </c>
    </row>
    <row collapsed="false" customFormat="false" customHeight="false" hidden="false" ht="12.1" outlineLevel="0" r="176">
      <c r="A176" s="5" t="s">
        <f>=HYPERLINK("https://leilaoonline.net/lote/detalhe/125859", "247")</f>
      </c>
      <c r="B176" s="4" t="s">
        <f>=HYPERLINK("https://leilaoonline.net/lote/detalhe/125859", "Equipamentos para cozinha industrial em inox - sendo 3 refrigeradores")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5.000,00</t>
        </is>
      </c>
      <c r="F176" s="4" t="inlineStr">
        <is>
          <t>250.00</t>
        </is>
      </c>
    </row>
    <row collapsed="false" customFormat="false" customHeight="false" hidden="false" ht="12.1" outlineLevel="0" r="177">
      <c r="A177" s="5" t="s">
        <f>=HYPERLINK("https://leilaoonline.net/lote/detalhe/125860", "248")</f>
      </c>
      <c r="B177" s="4" t="s">
        <f>=HYPERLINK("https://leilaoonline.net/lote/detalhe/125860", "Aprox. 30 peças de machos. Diversas medidas (sem uso)")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2.000,00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=HYPERLINK("https://leilaoonline.net/lote/detalhe/125926", "249")</f>
      </c>
      <c r="B178" s="4" t="s">
        <f>=HYPERLINK("https://leilaoonline.net/lote/detalhe/125926", "  Cabine suplementar em alumínio medidas aproximadas 2,20 comprimento  x 1,40 largura x 2,00 altura")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2.000,00</t>
        </is>
      </c>
      <c r="F178" s="4" t="inlineStr">
        <is>
          <t>250.00</t>
        </is>
      </c>
    </row>
    <row collapsed="false" customFormat="false" customHeight="false" hidden="false" ht="12.1" outlineLevel="0" r="179">
      <c r="A179" s="5" t="s">
        <f>=HYPERLINK("https://leilaoonline.net/lote/detalhe/125933", "251")</f>
      </c>
      <c r="B179" s="4" t="s">
        <f>=HYPERLINK("https://leilaoonline.net/lote/detalhe/125933", "  Cabine suplementar em alumínio medidas aproximadas 2,20 comprimento  x 1,40 largura x 2,00 altura")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2.000,00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=HYPERLINK("https://leilaoonline.net/lote/detalhe/125935", "252")</f>
      </c>
      <c r="B180" s="4" t="s">
        <f>=HYPERLINK("https://leilaoonline.net/lote/detalhe/125935", "  Cabine suplementar em alumínio medidas aproximadas 2,20 comprimento  x 1,40 largura x 2,00 altura")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2.400,00</t>
        </is>
      </c>
      <c r="F180" s="4" t="inlineStr">
        <is>
          <t>250.00</t>
        </is>
      </c>
    </row>
    <row collapsed="false" customFormat="false" customHeight="false" hidden="false" ht="12.1" outlineLevel="0" r="181">
      <c r="A181" s="5" t="s">
        <f>=HYPERLINK("https://leilaoonline.net/lote/detalhe/125930", "253")</f>
      </c>
      <c r="B181" s="4" t="s">
        <f>=HYPERLINK("https://leilaoonline.net/lote/detalhe/125930", "  Cabine suplementar em alumínio medidas aproximadas 2,20 comprimento  x 1,40 largura x 2,00 altura")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2.400,00</t>
        </is>
      </c>
      <c r="F181" s="4" t="inlineStr">
        <is>
          <t>250.00</t>
        </is>
      </c>
    </row>
    <row collapsed="false" customFormat="false" customHeight="false" hidden="false" ht="12.1" outlineLevel="0" r="182">
      <c r="A182" s="5" t="s">
        <f>=HYPERLINK("https://leilaoonline.net/lote/detalhe/125928", "254")</f>
      </c>
      <c r="B182" s="4" t="s">
        <f>=HYPERLINK("https://leilaoonline.net/lote/detalhe/125928", "  Cabine suplementar em alumínio medidas aproximadas 2,20 comprimento  x 1,40 largura x 2,00 altura")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2.400,00</t>
        </is>
      </c>
      <c r="F182" s="4" t="inlineStr">
        <is>
          <t>250.00</t>
        </is>
      </c>
    </row>
    <row collapsed="false" customFormat="false" customHeight="false" hidden="false" ht="12.1" outlineLevel="0" r="183">
      <c r="A183" s="5" t="s">
        <f>=HYPERLINK("https://leilaoonline.net/lote/detalhe/125988", "255")</f>
      </c>
      <c r="B183" s="4" t="s">
        <f>=HYPERLINK("https://leilaoonline.net/lote/detalhe/125988", " 10 peças - Caixa metálica - 1,00 x 0,90 x 0,50")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2.800,00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=HYPERLINK("https://leilaoonline.net/lote/detalhe/125993", "256")</f>
      </c>
      <c r="B184" s="4" t="s">
        <f>=HYPERLINK("https://leilaoonline.net/lote/detalhe/125993", " Alisador de concreto")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3.900,00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=HYPERLINK("https://leilaoonline.net/lote/detalhe/125862", "257")</f>
      </c>
      <c r="B185" s="4" t="s">
        <f>=HYPERLINK("https://leilaoonline.net/lote/detalhe/125862", " Aprox. 2,5 ton de vidros para expositores (tamanhos variados)")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6.500,00</t>
        </is>
      </c>
      <c r="F185" s="4" t="inlineStr">
        <is>
          <t>250.00</t>
        </is>
      </c>
    </row>
    <row collapsed="false" customFormat="false" customHeight="false" hidden="false" ht="12.1" outlineLevel="0" r="186">
      <c r="A186" s="5" t="s">
        <f>=HYPERLINK("https://leilaoonline.net/lote/detalhe/125991", "258")</f>
      </c>
      <c r="B186" s="4" t="s">
        <f>=HYPERLINK("https://leilaoonline.net/lote/detalhe/125991", "Cápsula Saúna a vapor sem uso")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12.500,00</t>
        </is>
      </c>
      <c r="F186" s="4" t="inlineStr">
        <is>
          <t>200.00</t>
        </is>
      </c>
    </row>
    <row collapsed="false" customFormat="false" customHeight="false" hidden="false" ht="12.1" outlineLevel="0" r="187">
      <c r="A187" s="5" t="s">
        <f>=HYPERLINK("https://leilaoonline.net/lote/detalhe/125861", "259")</f>
      </c>
      <c r="B187" s="4" t="s">
        <f>=HYPERLINK("https://leilaoonline.net/lote/detalhe/125861", " Cabine para caminhão GMC (Pouco uso)")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5.000,00</t>
        </is>
      </c>
      <c r="F187" s="4" t="inlineStr">
        <is>
          <t>250.00</t>
        </is>
      </c>
    </row>
    <row collapsed="false" customFormat="false" customHeight="false" hidden="false" ht="12.1" outlineLevel="0" r="188">
      <c r="A188" s="5" t="s">
        <f>=HYPERLINK("https://leilaoonline.net/lote/detalhe/125863", "260")</f>
      </c>
      <c r="B188" s="4" t="s">
        <f>=HYPERLINK("https://leilaoonline.net/lote/detalhe/125863", "Plataforma elevatória. Aprox. 6 metros")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7.000,00</t>
        </is>
      </c>
      <c r="F188" s="4" t="inlineStr">
        <is>
          <t>250.00</t>
        </is>
      </c>
    </row>
    <row collapsed="false" customFormat="false" customHeight="false" hidden="false" ht="12.1" outlineLevel="0" r="189">
      <c r="A189" s="5" t="s">
        <f>=HYPERLINK("https://leilaoonline.net/lote/detalhe/125870", "261")</f>
      </c>
      <c r="B189" s="4" t="s">
        <f>=HYPERLINK("https://leilaoonline.net/lote/detalhe/125870", "PLAINA")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5.000,00</t>
        </is>
      </c>
      <c r="F189" s="4" t="inlineStr">
        <is>
          <t>250.00</t>
        </is>
      </c>
    </row>
    <row collapsed="false" customFormat="false" customHeight="false" hidden="false" ht="12.1" outlineLevel="0" r="190">
      <c r="A190" s="5" t="s">
        <f>=HYPERLINK("https://leilaoonline.net/lote/detalhe/125998", "262")</f>
      </c>
      <c r="B190" s="4" t="s">
        <f>=HYPERLINK("https://leilaoonline.net/lote/detalhe/125998", "Equipamento de inox")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9.000,00</t>
        </is>
      </c>
      <c r="F190" s="4" t="inlineStr">
        <is>
          <t>250.00</t>
        </is>
      </c>
    </row>
    <row collapsed="false" customFormat="false" customHeight="false" hidden="false" ht="12.1" outlineLevel="0" r="191">
      <c r="A191" s="5" t="s">
        <f>=HYPERLINK("https://leilaoonline.net/lote/detalhe/125999", "263")</f>
      </c>
      <c r="B191" s="4" t="s">
        <f>=HYPERLINK("https://leilaoonline.net/lote/detalhe/125999", "Tanque misturador em inox capacidade 1.000 litros")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9.000,00</t>
        </is>
      </c>
      <c r="F191" s="4" t="inlineStr">
        <is>
          <t>250.00</t>
        </is>
      </c>
    </row>
    <row collapsed="false" customFormat="false" customHeight="false" hidden="false" ht="12.1" outlineLevel="0" r="192">
      <c r="A192" s="5" t="s">
        <f>=HYPERLINK("https://leilaoonline.net/lote/detalhe/125920", "267")</f>
      </c>
      <c r="B192" s="4" t="s">
        <f>=HYPERLINK("https://leilaoonline.net/lote/detalhe/125920", " 11 LUMINÁRIAS À PROVA DE EXPLOSÃO e 2 REATORES PARA LÂMPADA VAPOR SÓDIO 1000W")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1.100,00</t>
        </is>
      </c>
      <c r="F192" s="4" t="inlineStr">
        <is>
          <t>150.00</t>
        </is>
      </c>
    </row>
    <row collapsed="false" customFormat="false" customHeight="false" hidden="false" ht="12.1" outlineLevel="0" r="193">
      <c r="A193" s="5" t="s">
        <f>=HYPERLINK("https://leilaoonline.net/lote/detalhe/125801", "271")</f>
      </c>
      <c r="B193" s="4" t="s">
        <f>=HYPERLINK("https://leilaoonline.net/lote/detalhe/125801", "APROX. 28 UNIDADES DE FILTROS PARKER E NOGREN")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2.500,00</t>
        </is>
      </c>
      <c r="F193" s="4" t="inlineStr">
        <is>
          <t>200.00</t>
        </is>
      </c>
    </row>
    <row collapsed="false" customFormat="false" customHeight="false" hidden="false" ht="12.1" outlineLevel="0" r="194">
      <c r="A194" s="5" t="s">
        <f>=HYPERLINK("https://leilaoonline.net/lote/detalhe/125802", "277")</f>
      </c>
      <c r="B194" s="4" t="s">
        <f>=HYPERLINK("https://leilaoonline.net/lote/detalhe/125802", "TALHA ELÉTRICA  PARA 1 TONELADA - 3,0m DE ALTURA COM 3,10m DE VÃO")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4.200,00</t>
        </is>
      </c>
      <c r="F194" s="4" t="inlineStr">
        <is>
          <t>200.00</t>
        </is>
      </c>
    </row>
    <row collapsed="false" customFormat="false" customHeight="false" hidden="false" ht="12.1" outlineLevel="0" r="195">
      <c r="A195" s="5" t="s">
        <f>=HYPERLINK("https://leilaoonline.net/lote/detalhe/125803", "290")</f>
      </c>
      <c r="B195" s="4" t="s">
        <f>=HYPERLINK("https://leilaoonline.net/lote/detalhe/125803", " QUADROS ELÉTRICOS - APROX. 12 PÇS")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3.000,00</t>
        </is>
      </c>
      <c r="F195" s="4" t="inlineStr">
        <is>
          <t>200.00</t>
        </is>
      </c>
    </row>
    <row collapsed="false" customFormat="false" customHeight="false" hidden="false" ht="12.1" outlineLevel="0" r="196">
      <c r="A196" s="5" t="s">
        <f>=HYPERLINK("https://leilaoonline.net/lote/detalhe/125804", "291")</f>
      </c>
      <c r="B196" s="4" t="s">
        <f>=HYPERLINK("https://leilaoonline.net/lote/detalhe/125804", " LUMINÁRIAS DIVERSAS (COMUM E LED) -  APROX. 78PÇS")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2.900,00</t>
        </is>
      </c>
      <c r="F196" s="4" t="inlineStr">
        <is>
          <t>200.00</t>
        </is>
      </c>
    </row>
    <row collapsed="false" customFormat="false" customHeight="false" hidden="false" ht="12.1" outlineLevel="0" r="197">
      <c r="A197" s="5" t="s">
        <f>=HYPERLINK("https://leilaoonline.net/lote/detalhe/125917", "294")</f>
      </c>
      <c r="B197" s="4" t="s">
        <f>=HYPERLINK("https://leilaoonline.net/lote/detalhe/125917", " 09 LUMINÁRIAs FITA DE LED DVs TAMANHOS E 09 CALHAs DE LUMINÁRIA P/ LÂMPADA DE LED")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500,00</t>
        </is>
      </c>
      <c r="F197" s="4" t="inlineStr">
        <is>
          <t>150.00</t>
        </is>
      </c>
    </row>
    <row collapsed="false" customFormat="false" customHeight="false" hidden="false" ht="12.1" outlineLevel="0" r="198">
      <c r="A198" s="5" t="s">
        <f>=HYPERLINK("https://leilaoonline.net/lote/detalhe/125805", "295")</f>
      </c>
      <c r="B198" s="4" t="s">
        <f>=HYPERLINK("https://leilaoonline.net/lote/detalhe/125805", " Aprox. 49 MÁQUINAS DIVERSAS")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1.500,00</t>
        </is>
      </c>
      <c r="F198" s="4" t="inlineStr">
        <is>
          <t>200.00</t>
        </is>
      </c>
    </row>
    <row collapsed="false" customFormat="false" customHeight="false" hidden="false" ht="12.1" outlineLevel="0" r="199">
      <c r="A199" s="5" t="s">
        <f>=HYPERLINK("https://leilaoonline.net/lote/detalhe/125806", "297")</f>
      </c>
      <c r="B199" s="4" t="s">
        <f>=HYPERLINK("https://leilaoonline.net/lote/detalhe/125806", " 07 PAINÉIS ELÉTRICOS")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2.000,00</t>
        </is>
      </c>
      <c r="F199" s="4" t="inlineStr">
        <is>
          <t>200.00</t>
        </is>
      </c>
    </row>
    <row collapsed="false" customFormat="false" customHeight="false" hidden="false" ht="12.1" outlineLevel="0" r="200">
      <c r="A200" s="5" t="s">
        <f>=HYPERLINK("https://leilaoonline.net/lote/detalhe/125807", "298")</f>
      </c>
      <c r="B200" s="4" t="s">
        <f>=HYPERLINK("https://leilaoonline.net/lote/detalhe/125807", " 02 FOGÕES INDUSTRIAIS")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1.000,00</t>
        </is>
      </c>
      <c r="F200" s="4" t="inlineStr">
        <is>
          <t>200.00</t>
        </is>
      </c>
    </row>
    <row collapsed="false" customFormat="false" customHeight="false" hidden="false" ht="12.1" outlineLevel="0" r="201">
      <c r="A201" s="5" t="s">
        <f>=HYPERLINK("https://leilaoonline.net/lote/detalhe/125808", "312")</f>
      </c>
      <c r="B201" s="4" t="s">
        <f>=HYPERLINK("https://leilaoonline.net/lote/detalhe/125808", "4 MOTORES P/ EMPILHADEIRA ELÉTRICA.")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4.200,00</t>
        </is>
      </c>
      <c r="F201" s="4" t="inlineStr">
        <is>
          <t>250.00</t>
        </is>
      </c>
    </row>
    <row collapsed="false" customFormat="false" customHeight="false" hidden="false" ht="12.1" outlineLevel="0" r="202">
      <c r="A202" s="5" t="s">
        <f>=HYPERLINK("https://leilaoonline.net/lote/detalhe/125809", "314")</f>
      </c>
      <c r="B202" s="4" t="s">
        <f>=HYPERLINK("https://leilaoonline.net/lote/detalhe/125809", " 02 EXAUSTORES")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1.900,00</t>
        </is>
      </c>
      <c r="F202" s="4" t="inlineStr">
        <is>
          <t>250.00</t>
        </is>
      </c>
    </row>
    <row collapsed="false" customFormat="false" customHeight="false" hidden="false" ht="12.1" outlineLevel="0" r="203">
      <c r="A203" s="5" t="s">
        <f>=HYPERLINK("https://leilaoonline.net/lote/detalhe/125916", "332")</f>
      </c>
      <c r="B203" s="4" t="s">
        <f>=HYPERLINK("https://leilaoonline.net/lote/detalhe/125916", " 04 CONDENSADORES DE AR CONDICIONADO")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1.100,00</t>
        </is>
      </c>
      <c r="F203" s="4" t="inlineStr">
        <is>
          <t>150.00</t>
        </is>
      </c>
    </row>
    <row collapsed="false" customFormat="false" customHeight="false" hidden="false" ht="12.1" outlineLevel="0" r="204">
      <c r="A204" s="5" t="s">
        <f>=HYPERLINK("https://leilaoonline.net/lote/detalhe/125919", "333")</f>
      </c>
      <c r="B204" s="4" t="s">
        <f>=HYPERLINK("https://leilaoonline.net/lote/detalhe/125919", " 05 Placas de Silicone 200G. Medidas 1000x1000x12mm")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1.100,00</t>
        </is>
      </c>
      <c r="F204" s="4" t="inlineStr">
        <is>
          <t>150.00</t>
        </is>
      </c>
    </row>
    <row collapsed="false" customFormat="false" customHeight="false" hidden="false" ht="12.1" outlineLevel="0" r="205">
      <c r="A205" s="5" t="s">
        <f>=HYPERLINK("https://leilaoonline.net/lote/detalhe/125918", "334")</f>
      </c>
      <c r="B205" s="4" t="s">
        <f>=HYPERLINK("https://leilaoonline.net/lote/detalhe/125918", " 700 Metros de Cabo Helucom A-DQ(ZN)B2Y 24EQ/125 ROHS 08460109318 (24 fibras –monomodo )HELUKABEL(Alemanha)")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7.250,00</t>
        </is>
      </c>
      <c r="F205" s="4" t="inlineStr">
        <is>
          <t>250.00</t>
        </is>
      </c>
    </row>
    <row collapsed="false" customFormat="false" customHeight="false" hidden="false" ht="12.1" outlineLevel="0" r="206">
      <c r="A206" s="5" t="s">
        <f>=HYPERLINK("https://leilaoonline.net/lote/detalhe/125913", "337")</f>
      </c>
      <c r="B206" s="4" t="s">
        <f>=HYPERLINK("https://leilaoonline.net/lote/detalhe/125913", "09 PROTETORES PARA SERRA CIRCULAR")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1.500,00</t>
        </is>
      </c>
      <c r="F206" s="4" t="inlineStr">
        <is>
          <t>250.00</t>
        </is>
      </c>
    </row>
    <row collapsed="false" customFormat="false" customHeight="false" hidden="false" ht="12.1" outlineLevel="0" r="207">
      <c r="A207" s="5" t="s">
        <f>=HYPERLINK("https://leilaoonline.net/lote/detalhe/125914", "338")</f>
      </c>
      <c r="B207" s="4" t="s">
        <f>=HYPERLINK("https://leilaoonline.net/lote/detalhe/125914", "02 FILTROS DE INOX")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1.900,00</t>
        </is>
      </c>
      <c r="F207" s="4" t="inlineStr">
        <is>
          <t>150.00</t>
        </is>
      </c>
    </row>
    <row collapsed="false" customFormat="false" customHeight="false" hidden="false" ht="12.1" outlineLevel="0" r="208">
      <c r="A208" s="5" t="s">
        <f>=HYPERLINK("https://leilaoonline.net/lote/detalhe/125915", "339")</f>
      </c>
      <c r="B208" s="4" t="s">
        <f>=HYPERLINK("https://leilaoonline.net/lote/detalhe/125915", "APROX. 38 ROSCAS TRANSPORTADORAS")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5.500,00</t>
        </is>
      </c>
      <c r="F208" s="4" t="inlineStr">
        <is>
          <t>250.00</t>
        </is>
      </c>
    </row>
    <row collapsed="false" customFormat="false" customHeight="false" hidden="false" ht="12.1" outlineLevel="0" r="209">
      <c r="A209" s="5" t="s">
        <f>=HYPERLINK("https://leilaoonline.net/lote/detalhe/125989", "343")</f>
      </c>
      <c r="B209" s="4" t="s">
        <f>=HYPERLINK("https://leilaoonline.net/lote/detalhe/125989", " CAPACITOR 9 PÇS")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1.000,00</t>
        </is>
      </c>
      <c r="F209" s="4" t="inlineStr">
        <is>
          <t>250.00</t>
        </is>
      </c>
    </row>
    <row collapsed="false" customFormat="false" customHeight="false" hidden="false" ht="12.1" outlineLevel="0" r="210">
      <c r="A210" s="5" t="s">
        <f>=HYPERLINK("https://leilaoonline.net/lote/detalhe/125924", "344")</f>
      </c>
      <c r="B210" s="4" t="s">
        <f>=HYPERLINK("https://leilaoonline.net/lote/detalhe/125924", " CHAVE ELÉTRICA 3 PÇS")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500,00</t>
        </is>
      </c>
      <c r="F210" s="4" t="inlineStr">
        <is>
          <t>250.00</t>
        </is>
      </c>
    </row>
    <row collapsed="false" customFormat="false" customHeight="false" hidden="false" ht="12.1" outlineLevel="0" r="211">
      <c r="A211" s="5" t="s">
        <f>=HYPERLINK("https://leilaoonline.net/lote/detalhe/125925", "349")</f>
      </c>
      <c r="B211" s="4" t="s">
        <f>=HYPERLINK("https://leilaoonline.net/lote/detalhe/125925", " 31 CONTATORAS DIVERSAS")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10.000,00</t>
        </is>
      </c>
      <c r="F211" s="4" t="inlineStr">
        <is>
          <t>250.00</t>
        </is>
      </c>
    </row>
    <row collapsed="false" customFormat="false" customHeight="false" hidden="false" ht="12.1" outlineLevel="0" r="212">
      <c r="A212" s="5" t="s">
        <f>=HYPERLINK("https://leilaoonline.net/lote/detalhe/125923", "351")</f>
      </c>
      <c r="B212" s="4" t="s">
        <f>=HYPERLINK("https://leilaoonline.net/lote/detalhe/125923", " 612 BOTÕES P/ PAINÉIS ELÉTRICOS DIVERSOS MODELOS")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1.700,00</t>
        </is>
      </c>
      <c r="F212" s="4" t="inlineStr">
        <is>
          <t>250.00</t>
        </is>
      </c>
    </row>
    <row collapsed="false" customFormat="false" customHeight="false" hidden="false" ht="12.1" outlineLevel="0" r="213">
      <c r="A213" s="5" t="s">
        <f>=HYPERLINK("https://leilaoonline.net/lote/detalhe/125922", "352")</f>
      </c>
      <c r="B213" s="4" t="s">
        <f>=HYPERLINK("https://leilaoonline.net/lote/detalhe/125922", " 1 CONTATORA 3RW4435-6BC44  36 CONTATOS 3TR1023")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6.000,00</t>
        </is>
      </c>
      <c r="F213" s="4" t="inlineStr">
        <is>
          <t>250.00</t>
        </is>
      </c>
    </row>
    <row collapsed="false" customFormat="false" customHeight="false" hidden="false" ht="12.1" outlineLevel="0" r="214">
      <c r="A214" s="5" t="s">
        <f>=HYPERLINK("https://leilaoonline.net/lote/detalhe/125921", "353")</f>
      </c>
      <c r="B214" s="4" t="s">
        <f>=HYPERLINK("https://leilaoonline.net/lote/detalhe/125921", " 19 CHAVES SECCIONADORAS (9X50A   10X125A)   23 CHAVE LIGA DESLIGA   10 CX DE PASSAGEM (300X220X120)")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2.000,00</t>
        </is>
      </c>
      <c r="F214" s="4" t="inlineStr">
        <is>
          <t>250.00</t>
        </is>
      </c>
    </row>
    <row collapsed="false" customFormat="false" customHeight="false" hidden="false" ht="12.1" outlineLevel="0" r="215">
      <c r="A215" s="5" t="s">
        <f>=HYPERLINK("https://leilaoonline.net/lote/detalhe/125947", "374")</f>
      </c>
      <c r="B215" s="4" t="s">
        <f>=HYPERLINK("https://leilaoonline.net/lote/detalhe/125947", "BOMBA COM MOTOR DE 25CV  ")</f>
      </c>
      <c r="C215" s="4" t="inlineStr">
        <is>
          <t>Vendido</t>
        </is>
      </c>
      <c r="D215" s="4" t="inlineStr">
        <is>
          <t>2</t>
        </is>
      </c>
      <c r="E215" s="5" t="inlineStr">
        <is>
          <t>5.000,00</t>
        </is>
      </c>
      <c r="F215" s="4" t="inlineStr">
        <is>
          <t>200.00</t>
        </is>
      </c>
    </row>
    <row collapsed="false" customFormat="false" customHeight="false" hidden="false" ht="12.1" outlineLevel="0" r="216">
      <c r="A216" s="5" t="s">
        <f>=HYPERLINK("https://leilaoonline.net/lote/detalhe/125948", "376")</f>
      </c>
      <c r="B216" s="4" t="s">
        <f>=HYPERLINK("https://leilaoonline.net/lote/detalhe/125948", "01 COMPRESSOR ATLAS COPCO GX3 FF 2006")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10.000,00</t>
        </is>
      </c>
      <c r="F216" s="4" t="inlineStr">
        <is>
          <t>250.00</t>
        </is>
      </c>
    </row>
    <row collapsed="false" customFormat="false" customHeight="false" hidden="false" ht="12.1" outlineLevel="0" r="217">
      <c r="A217" s="5" t="s">
        <f>=HYPERLINK("https://leilaoonline.net/lote/detalhe/125955", "378")</f>
      </c>
      <c r="B217" s="4" t="s">
        <f>=HYPERLINK("https://leilaoonline.net/lote/detalhe/125955", " CALHA CIRCULAR MP 100 GALVANIZADA DIÂMETRO 0,52(520MM) POR 1,08MTS DE COMPRIMENTO COM 2,00MM DE ESPESSURA. CADA CALHA PESA 12,5KG")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3.900,00</t>
        </is>
      </c>
      <c r="F217" s="4" t="inlineStr">
        <is>
          <t>250.00</t>
        </is>
      </c>
    </row>
    <row collapsed="false" customFormat="false" customHeight="false" hidden="false" ht="12.1" outlineLevel="0" r="218">
      <c r="A218" s="5" t="s">
        <f>=HYPERLINK("https://leilaoonline.net/lote/detalhe/125956", "379")</f>
      </c>
      <c r="B218" s="4" t="s">
        <f>=HYPERLINK("https://leilaoonline.net/lote/detalhe/125956", " CALHA CIRCULAR MP 100 GALVANIZADA DIÂMETRO 0,52(520MM) POR 1,08MTS DE COMPRIMENTO COM 2,00MM DE ESPESSURA. CADA CALHA PESA 12,5KG")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3.900,00</t>
        </is>
      </c>
      <c r="F218" s="4" t="inlineStr">
        <is>
          <t>250.00</t>
        </is>
      </c>
    </row>
    <row collapsed="false" customFormat="false" customHeight="false" hidden="false" ht="12.1" outlineLevel="0" r="219">
      <c r="A219" s="5" t="s">
        <f>=HYPERLINK("https://leilaoonline.net/lote/detalhe/125957", "381")</f>
      </c>
      <c r="B219" s="4" t="s">
        <f>=HYPERLINK("https://leilaoonline.net/lote/detalhe/125957", "  05 DISJUNTORES DIVERSOS - SENDO 1 SÉRIE DIMATIC 600V E 4 DISJUNTORES CAIXA MOLDADA DE 600AMP")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3.900,00</t>
        </is>
      </c>
      <c r="F219" s="4" t="inlineStr">
        <is>
          <t>250.00</t>
        </is>
      </c>
    </row>
    <row collapsed="false" customFormat="false" customHeight="false" hidden="false" ht="12.1" outlineLevel="0" r="220">
      <c r="A220" s="5" t="s">
        <f>=HYPERLINK("https://leilaoonline.net/lote/detalhe/125994", "387")</f>
      </c>
      <c r="B220" s="4" t="s">
        <f>=HYPERLINK("https://leilaoonline.net/lote/detalhe/125994", " 01 MÁQUINA DE SOLDA")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850,00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=HYPERLINK("https://leilaoonline.net/lote/detalhe/125995", "388")</f>
      </c>
      <c r="B221" s="4" t="s">
        <f>=HYPERLINK("https://leilaoonline.net/lote/detalhe/125995", " 06 DISJUNTORES CAIXAS MOLDADAS")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11.200,00</t>
        </is>
      </c>
      <c r="F221" s="4" t="inlineStr">
        <is>
          <t>200.00</t>
        </is>
      </c>
    </row>
    <row collapsed="false" customFormat="false" customHeight="false" hidden="false" ht="12.1" outlineLevel="0" r="222">
      <c r="A222" s="5" t="s">
        <f>=HYPERLINK("https://leilaoonline.net/lote/detalhe/125996", "391")</f>
      </c>
      <c r="B222" s="4" t="s">
        <f>=HYPERLINK("https://leilaoonline.net/lote/detalhe/125996", " 5 CONTATORAS E 20 DISJUNTORES")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1.800,00</t>
        </is>
      </c>
      <c r="F222" s="4" t="inlineStr">
        <is>
          <t>200.00</t>
        </is>
      </c>
    </row>
    <row collapsed="false" customFormat="false" customHeight="false" hidden="false" ht="12.1" outlineLevel="0" r="223">
      <c r="A223" s="5" t="s">
        <f>=HYPERLINK("https://leilaoonline.net/lote/detalhe/127324", "392")</f>
      </c>
      <c r="B223" s="4" t="s">
        <f>=HYPERLINK("https://leilaoonline.net/lote/detalhe/127324", "ELETRODUTOS 3" PESADOS E PINTADOS DE CINZA - 138PÇS X 9,49KG = 1347KG")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6.750,00</t>
        </is>
      </c>
      <c r="F223" s="4" t="inlineStr">
        <is>
          <t>200.00</t>
        </is>
      </c>
    </row>
    <row collapsed="false" customFormat="false" customHeight="false" hidden="false" ht="12.1" outlineLevel="0" r="224">
      <c r="A224" s="5" t="s">
        <f>=HYPERLINK("https://leilaoonline.net/lote/detalhe/127325", "393")</f>
      </c>
      <c r="B224" s="4" t="s">
        <f>=HYPERLINK("https://leilaoonline.net/lote/detalhe/127325", "ELETRODUTOS 3" PESADOS E PINTADOS DE CINZA - 211PÇS X 6,40KG = 1350KG")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6.750,00</t>
        </is>
      </c>
      <c r="F224" s="4" t="inlineStr">
        <is>
          <t>200.00</t>
        </is>
      </c>
    </row>
    <row collapsed="false" customFormat="false" customHeight="false" hidden="false" ht="12.1" outlineLevel="0" r="225">
      <c r="A225" s="5" t="s">
        <f>=HYPERLINK("https://leilaoonline.net/lote/detalhe/125812", "1002")</f>
      </c>
      <c r="B225" s="4" t="s">
        <f>=HYPERLINK("https://leilaoonline.net/lote/detalhe/125812", " ALIMENTADOR DE INJETORA CONAIR MDC30-SDC")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4.500,00</t>
        </is>
      </c>
      <c r="F225" s="4" t="inlineStr">
        <is>
          <t>100.00</t>
        </is>
      </c>
    </row>
    <row collapsed="false" customFormat="false" customHeight="false" hidden="false" ht="12.1" outlineLevel="0" r="226">
      <c r="A226" s="5" t="s">
        <f>=HYPERLINK("https://leilaoonline.net/lote/detalhe/125811", "1012")</f>
      </c>
      <c r="B226" s="4" t="s">
        <f>=HYPERLINK("https://leilaoonline.net/lote/detalhe/125811", " TURASK MOD. BRASILIA.")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2.500,00</t>
        </is>
      </c>
      <c r="F226" s="4" t="inlineStr">
        <is>
          <t>100.00</t>
        </is>
      </c>
    </row>
    <row collapsed="false" customFormat="false" customHeight="false" hidden="false" ht="12.1" outlineLevel="0" r="227">
      <c r="A227" s="5" t="s">
        <f>=HYPERLINK("https://leilaoonline.net/lote/detalhe/125810", "1014")</f>
      </c>
      <c r="B227" s="4" t="s">
        <f>=HYPERLINK("https://leilaoonline.net/lote/detalhe/125810", " COMPRESSOR DE AR BARIONKAR FB 30/350, ANO: 1999, C/ MOTOR WEG 7,5 CV")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2.000,00</t>
        </is>
      </c>
      <c r="F227" s="4" t="inlineStr">
        <is>
          <t>200.00</t>
        </is>
      </c>
    </row>
    <row collapsed="false" customFormat="false" customHeight="false" hidden="false" ht="12.1" outlineLevel="0" r="228">
      <c r="A228" s="5" t="s">
        <f>=HYPERLINK("https://leilaoonline.net/lote/detalhe/125814", "1029")</f>
      </c>
      <c r="B228" s="4" t="s">
        <f>=HYPERLINK("https://leilaoonline.net/lote/detalhe/125814", " ROSQUEADEIRA AUTOMÁTICA")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2.500,00</t>
        </is>
      </c>
      <c r="F228" s="4" t="inlineStr">
        <is>
          <t>200.00</t>
        </is>
      </c>
    </row>
    <row collapsed="false" customFormat="false" customHeight="false" hidden="false" ht="12.1" outlineLevel="0" r="229">
      <c r="A229" s="5" t="s">
        <f>=HYPERLINK("https://leilaoonline.net/lote/detalhe/125813", "1030")</f>
      </c>
      <c r="B229" s="4" t="s">
        <f>=HYPERLINK("https://leilaoonline.net/lote/detalhe/125813", " ROSQUEADEIRA AUTOMÁTICA")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2.500,00</t>
        </is>
      </c>
      <c r="F229" s="4" t="inlineStr">
        <is>
          <t>200.00</t>
        </is>
      </c>
    </row>
    <row collapsed="false" customFormat="false" customHeight="false" hidden="false" ht="12.1" outlineLevel="0" r="230">
      <c r="A230" s="5" t="s">
        <f>=HYPERLINK("https://leilaoonline.net/lote/detalhe/125815", "1031")</f>
      </c>
      <c r="B230" s="4" t="s">
        <f>=HYPERLINK("https://leilaoonline.net/lote/detalhe/125815", " ROSQUEADEIRA AUTOMÁTICA")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2.500,00</t>
        </is>
      </c>
      <c r="F230" s="4" t="inlineStr">
        <is>
          <t>200.00</t>
        </is>
      </c>
    </row>
    <row collapsed="false" customFormat="false" customHeight="false" hidden="false" ht="12.1" outlineLevel="0" r="231">
      <c r="A231" s="5" t="s">
        <f>=HYPERLINK("https://leilaoonline.net/lote/detalhe/125817", "1033")</f>
      </c>
      <c r="B231" s="4" t="s">
        <f>=HYPERLINK("https://leilaoonline.net/lote/detalhe/125817", " ROSQUEADEIRA AUTOMÁTICA")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2.500,00</t>
        </is>
      </c>
      <c r="F231" s="4" t="inlineStr">
        <is>
          <t>200.00</t>
        </is>
      </c>
    </row>
    <row collapsed="false" customFormat="false" customHeight="false" hidden="false" ht="12.1" outlineLevel="0" r="232">
      <c r="A232" s="5" t="s">
        <f>=HYPERLINK("https://leilaoonline.net/lote/detalhe/125818", "1034")</f>
      </c>
      <c r="B232" s="4" t="s">
        <f>=HYPERLINK("https://leilaoonline.net/lote/detalhe/125818", " ROSQUEADEIRA AUTOMÁTICA")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2.500,00</t>
        </is>
      </c>
      <c r="F232" s="4" t="inlineStr">
        <is>
          <t>200.00</t>
        </is>
      </c>
    </row>
    <row collapsed="false" customFormat="false" customHeight="false" hidden="false" ht="12.1" outlineLevel="0" r="233">
      <c r="A233" s="5" t="s">
        <f>=HYPERLINK("https://leilaoonline.net/lote/detalhe/125816", "1035")</f>
      </c>
      <c r="B233" s="4" t="s">
        <f>=HYPERLINK("https://leilaoonline.net/lote/detalhe/125816", " ROSQUEADEIRA AUTOMÁTICA")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2.500,00</t>
        </is>
      </c>
      <c r="F233" s="4" t="inlineStr">
        <is>
          <t>200.00</t>
        </is>
      </c>
    </row>
    <row collapsed="false" customFormat="false" customHeight="false" hidden="false" ht="12.1" outlineLevel="0" r="234">
      <c r="A234" s="5" t="s">
        <f>=HYPERLINK("https://leilaoonline.net/lote/detalhe/125819", "1037")</f>
      </c>
      <c r="B234" s="4" t="s">
        <f>=HYPERLINK("https://leilaoonline.net/lote/detalhe/125819", " ROSQUEADEIRA AUTOMÁTICA")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2.500,00</t>
        </is>
      </c>
      <c r="F234" s="4" t="inlineStr">
        <is>
          <t>200.00</t>
        </is>
      </c>
    </row>
    <row collapsed="false" customFormat="false" customHeight="false" hidden="false" ht="12.1" outlineLevel="0" r="235">
      <c r="A235" s="5" t="s">
        <f>=HYPERLINK("https://leilaoonline.net/lote/detalhe/125820", "1040")</f>
      </c>
      <c r="B235" s="4" t="s">
        <f>=HYPERLINK("https://leilaoonline.net/lote/detalhe/125820", " ROSQUEADEIRA AUTOMÁTICA")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2.500,00</t>
        </is>
      </c>
      <c r="F235" s="4" t="inlineStr">
        <is>
          <t>200.00</t>
        </is>
      </c>
    </row>
    <row collapsed="false" customFormat="false" customHeight="false" hidden="false" ht="12.1" outlineLevel="0" r="236">
      <c r="A236" s="5" t="s">
        <f>=HYPERLINK("https://leilaoonline.net/lote/detalhe/125821", "1041")</f>
      </c>
      <c r="B236" s="4" t="s">
        <f>=HYPERLINK("https://leilaoonline.net/lote/detalhe/125821", " ROSQUEADEIRA AUTOMÁTICA")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2.500,00</t>
        </is>
      </c>
      <c r="F236" s="4" t="inlineStr">
        <is>
          <t>200.00</t>
        </is>
      </c>
    </row>
    <row collapsed="false" customFormat="false" customHeight="false" hidden="false" ht="12.1" outlineLevel="0" r="237">
      <c r="A237" s="5" t="s">
        <f>=HYPERLINK("https://leilaoonline.net/lote/detalhe/125822", "1050")</f>
      </c>
      <c r="B237" s="4" t="s">
        <f>=HYPERLINK("https://leilaoonline.net/lote/detalhe/125822", " ROSQUEADEIRA AUTOMÁTICA")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4.000,00</t>
        </is>
      </c>
      <c r="F237" s="4" t="inlineStr">
        <is>
          <t>200.00</t>
        </is>
      </c>
    </row>
    <row collapsed="false" customFormat="false" customHeight="false" hidden="false" ht="12.1" outlineLevel="0" r="238">
      <c r="A238" s="5" t="s">
        <f>=HYPERLINK("https://leilaoonline.net/lote/detalhe/125823", "1051")</f>
      </c>
      <c r="B238" s="4" t="s">
        <f>=HYPERLINK("https://leilaoonline.net/lote/detalhe/125823", " FURADEIRA DE COLUNA MANUAL")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6.500,00</t>
        </is>
      </c>
      <c r="F238" s="4" t="inlineStr">
        <is>
          <t>200.00</t>
        </is>
      </c>
    </row>
    <row collapsed="false" customFormat="false" customHeight="false" hidden="false" ht="12.1" outlineLevel="0" r="239">
      <c r="A239" s="5" t="s">
        <f>=HYPERLINK("https://leilaoonline.net/lote/detalhe/125824", "1052")</f>
      </c>
      <c r="B239" s="4" t="s">
        <f>=HYPERLINK("https://leilaoonline.net/lote/detalhe/125824", " 2 PENEIRAS VIBRATÓRIAS")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2.500,00</t>
        </is>
      </c>
      <c r="F239" s="4" t="inlineStr">
        <is>
          <t>100.00</t>
        </is>
      </c>
    </row>
    <row collapsed="false" customFormat="false" customHeight="false" hidden="false" ht="12.1" outlineLevel="0" r="240">
      <c r="A240" s="5" t="s">
        <f>=HYPERLINK("https://leilaoonline.net/lote/detalhe/125825", "1054")</f>
      </c>
      <c r="B240" s="4" t="s">
        <f>=HYPERLINK("https://leilaoonline.net/lote/detalhe/125825", " COMPRESSOR DE AR DOUAT C/ MOTOR 5 CV")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2.500,00</t>
        </is>
      </c>
      <c r="F240" s="4" t="inlineStr">
        <is>
          <t>100.00</t>
        </is>
      </c>
    </row>
    <row collapsed="false" customFormat="false" customHeight="false" hidden="false" ht="12.1" outlineLevel="0" r="241">
      <c r="A241" s="5" t="s">
        <f>=HYPERLINK("https://leilaoonline.net/lote/detalhe/125826", "1064")</f>
      </c>
      <c r="B241" s="4" t="s">
        <f>=HYPERLINK("https://leilaoonline.net/lote/detalhe/125826", " REEVES")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7.250,00</t>
        </is>
      </c>
      <c r="F241" s="4" t="inlineStr">
        <is>
          <t>200.00</t>
        </is>
      </c>
    </row>
    <row collapsed="false" customFormat="false" customHeight="false" hidden="false" ht="12.1" outlineLevel="0" r="242">
      <c r="A242" s="5" t="s">
        <f>=HYPERLINK("https://leilaoonline.net/lote/detalhe/125827", "1095")</f>
      </c>
      <c r="B242" s="4" t="s">
        <f>=HYPERLINK("https://leilaoonline.net/lote/detalhe/125827", " UNIDADE HIDRÁULICA C/ MOTOR")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3.900,00</t>
        </is>
      </c>
      <c r="F242" s="4" t="inlineStr">
        <is>
          <t>100.00</t>
        </is>
      </c>
    </row>
    <row collapsed="false" customFormat="false" customHeight="false" hidden="false" ht="12.1" outlineLevel="0" r="243">
      <c r="A243" s="5" t="s">
        <f>=HYPERLINK("https://leilaoonline.net/lote/detalhe/125828", "1099")</f>
      </c>
      <c r="B243" s="4" t="s">
        <f>=HYPERLINK("https://leilaoonline.net/lote/detalhe/125828", " 2 TANQUES CILINDRICOS HORIZONTAIS EM AÇO CARBONO AGROMETAL")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1.500,00</t>
        </is>
      </c>
      <c r="F243" s="4" t="inlineStr">
        <is>
          <t>100.00</t>
        </is>
      </c>
    </row>
    <row collapsed="false" customFormat="false" customHeight="false" hidden="false" ht="12.1" outlineLevel="0" r="244">
      <c r="A244" s="5" t="s">
        <f>=HYPERLINK("https://leilaoonline.net/lote/detalhe/125829", "1111")</f>
      </c>
      <c r="B244" s="4" t="s">
        <f>=HYPERLINK("https://leilaoonline.net/lote/detalhe/125829", " SILO C/ EXAUSTÃO.")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3.000,00</t>
        </is>
      </c>
      <c r="F244" s="4" t="inlineStr">
        <is>
          <t>100.00</t>
        </is>
      </c>
    </row>
    <row collapsed="false" customFormat="false" customHeight="false" hidden="false" ht="12.1" outlineLevel="0" r="245">
      <c r="A245" s="5" t="s">
        <f>=HYPERLINK("https://leilaoonline.net/lote/detalhe/125830", "1118")</f>
      </c>
      <c r="B245" s="4" t="s">
        <f>=HYPERLINK("https://leilaoonline.net/lote/detalhe/125830", "PAINEL PARA TESTE")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500,00</t>
        </is>
      </c>
      <c r="F245" s="4" t="inlineStr">
        <is>
          <t>100.00</t>
        </is>
      </c>
    </row>
    <row collapsed="false" customFormat="false" customHeight="false" hidden="false" ht="12.1" outlineLevel="0" r="246">
      <c r="A246" s="5" t="s">
        <f>=HYPERLINK("https://leilaoonline.net/lote/detalhe/125831", "1135")</f>
      </c>
      <c r="B246" s="4" t="s">
        <f>=HYPERLINK("https://leilaoonline.net/lote/detalhe/125831", " Máquina de fazer gravação a laser 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7.900,00</t>
        </is>
      </c>
      <c r="F246" s="4" t="inlineStr">
        <is>
          <t>200.00</t>
        </is>
      </c>
    </row>
    <row collapsed="false" customFormat="false" customHeight="false" hidden="false" ht="12.1" outlineLevel="0" r="247">
      <c r="A247" s="5" t="s">
        <f>=HYPERLINK("https://leilaoonline.net/lote/detalhe/125832", "1136")</f>
      </c>
      <c r="B247" s="4" t="s">
        <f>=HYPERLINK("https://leilaoonline.net/lote/detalhe/125832", " Painel controlador de tráfego")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4.200,00</t>
        </is>
      </c>
      <c r="F247" s="4" t="inlineStr">
        <is>
          <t>100.00</t>
        </is>
      </c>
    </row>
    <row collapsed="false" customFormat="false" customHeight="false" hidden="false" ht="12.1" outlineLevel="0" r="248">
      <c r="A248" s="5" t="s">
        <f>=HYPERLINK("https://leilaoonline.net/lote/detalhe/125833", "1138")</f>
      </c>
      <c r="B248" s="4" t="s">
        <f>=HYPERLINK("https://leilaoonline.net/lote/detalhe/125833", " aprox. 350 unidades ganchos de segurança")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2.500,00</t>
        </is>
      </c>
      <c r="F248" s="4" t="inlineStr">
        <is>
          <t>200.00</t>
        </is>
      </c>
    </row>
    <row collapsed="false" customFormat="false" customHeight="false" hidden="false" ht="12.1" outlineLevel="0" r="249">
      <c r="A249" s="5" t="s">
        <f>=HYPERLINK("https://leilaoonline.net/lote/detalhe/125834", "1156")</f>
      </c>
      <c r="B249" s="4" t="s">
        <f>=HYPERLINK("https://leilaoonline.net/lote/detalhe/125834", " 7 un. escadas de madeira 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3.900,00</t>
        </is>
      </c>
      <c r="F249" s="4" t="inlineStr">
        <is>
          <t>100.00</t>
        </is>
      </c>
    </row>
    <row collapsed="false" customFormat="false" customHeight="false" hidden="false" ht="12.1" outlineLevel="0" r="250">
      <c r="A250" s="5" t="s">
        <f>=HYPERLINK("https://leilaoonline.net/lote/detalhe/125838", "1165")</f>
      </c>
      <c r="B250" s="4" t="s">
        <f>=HYPERLINK("https://leilaoonline.net/lote/detalhe/125838", "[ LANCES POR KG ] Aprox. 30.000 quilos de eixos. Várias medidas.")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2,30</t>
        </is>
      </c>
      <c r="F250" s="4" t="inlineStr">
        <is>
          <t>0.10</t>
        </is>
      </c>
    </row>
    <row collapsed="false" customFormat="false" customHeight="false" hidden="false" ht="12.1" outlineLevel="0" r="251">
      <c r="A251" s="5" t="s">
        <f>=HYPERLINK("https://leilaoonline.net/lote/detalhe/125837", "1166")</f>
      </c>
      <c r="B251" s="4" t="s">
        <f>=HYPERLINK("https://leilaoonline.net/lote/detalhe/125837", " 1 un. de Torre de refrigeração de água")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3.900,00</t>
        </is>
      </c>
      <c r="F251" s="4" t="inlineStr">
        <is>
          <t>100.00</t>
        </is>
      </c>
    </row>
    <row collapsed="false" customFormat="false" customHeight="false" hidden="false" ht="12.1" outlineLevel="0" r="252">
      <c r="A252" s="5" t="s">
        <f>=HYPERLINK("https://leilaoonline.net/lote/detalhe/125836", "1167")</f>
      </c>
      <c r="B252" s="4" t="s">
        <f>=HYPERLINK("https://leilaoonline.net/lote/detalhe/125836", " 1 un. de Torre de refrigeração de água")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3.900,00</t>
        </is>
      </c>
      <c r="F252" s="4" t="inlineStr">
        <is>
          <t>100.00</t>
        </is>
      </c>
    </row>
    <row collapsed="false" customFormat="false" customHeight="false" hidden="false" ht="12.1" outlineLevel="0" r="253">
      <c r="A253" s="5" t="s">
        <f>=HYPERLINK("https://leilaoonline.net/lote/detalhe/125835", "1168")</f>
      </c>
      <c r="B253" s="4" t="s">
        <f>=HYPERLINK("https://leilaoonline.net/lote/detalhe/125835", " Forno tipo bambole em aço carbono")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10.000,00</t>
        </is>
      </c>
      <c r="F253" s="4" t="inlineStr">
        <is>
          <t>250.00</t>
        </is>
      </c>
    </row>
    <row collapsed="false" customFormat="false" customHeight="false" hidden="false" ht="12.1" outlineLevel="0" r="254">
      <c r="A254" s="5" t="s">
        <f>=HYPERLINK("https://leilaoonline.net/lote/detalhe/125839", "1169")</f>
      </c>
      <c r="B254" s="4" t="s">
        <f>=HYPERLINK("https://leilaoonline.net/lote/detalhe/125839", " Forno tipo bambole em aço inox")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21.000,00</t>
        </is>
      </c>
      <c r="F254" s="4" t="inlineStr">
        <is>
          <t>250.00</t>
        </is>
      </c>
    </row>
    <row collapsed="false" customFormat="false" customHeight="false" hidden="false" ht="12.1" outlineLevel="0" r="255">
      <c r="A255" s="5" t="s">
        <f>=HYPERLINK("https://leilaoonline.net/lote/detalhe/125842", "1174")</f>
      </c>
      <c r="B255" s="4" t="s">
        <f>=HYPERLINK("https://leilaoonline.net/lote/detalhe/125842", " 7 secadores de mão. Ar quente e frio")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6.500,00</t>
        </is>
      </c>
      <c r="F255" s="4" t="inlineStr">
        <is>
          <t>250.00</t>
        </is>
      </c>
    </row>
    <row collapsed="false" customFormat="false" customHeight="false" hidden="false" ht="12.1" outlineLevel="0" r="256">
      <c r="A256" s="5" t="s">
        <f>=HYPERLINK("https://leilaoonline.net/lote/detalhe/125843", "1180")</f>
      </c>
      <c r="B256" s="4" t="s">
        <f>=HYPERLINK("https://leilaoonline.net/lote/detalhe/125843", " Torninho")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1.900,00</t>
        </is>
      </c>
      <c r="F256" s="4" t="inlineStr">
        <is>
          <t>100.00</t>
        </is>
      </c>
    </row>
    <row collapsed="false" customFormat="false" customHeight="false" hidden="false" ht="12.1" outlineLevel="0" r="257">
      <c r="A257" s="5" t="s">
        <f>=HYPERLINK("https://leilaoonline.net/lote/detalhe/125841", "1182")</f>
      </c>
      <c r="B257" s="4" t="s">
        <f>=HYPERLINK("https://leilaoonline.net/lote/detalhe/125841", " Plaina de chaveta Rocco")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11.500,00</t>
        </is>
      </c>
      <c r="F257" s="4" t="inlineStr">
        <is>
          <t>250.00</t>
        </is>
      </c>
    </row>
    <row collapsed="false" customFormat="false" customHeight="false" hidden="false" ht="12.1" outlineLevel="0" r="258">
      <c r="A258" s="5" t="s">
        <f>=HYPERLINK("https://leilaoonline.net/lote/detalhe/125844", "1186")</f>
      </c>
      <c r="B258" s="4" t="s">
        <f>=HYPERLINK("https://leilaoonline.net/lote/detalhe/125844", " Fogão de 8 bocas em inox")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1.200,00</t>
        </is>
      </c>
      <c r="F258" s="4" t="inlineStr">
        <is>
          <t>100.00</t>
        </is>
      </c>
    </row>
    <row collapsed="false" customFormat="false" customHeight="false" hidden="false" ht="12.1" outlineLevel="0" r="259">
      <c r="A259" s="5" t="s">
        <f>=HYPERLINK("https://leilaoonline.net/lote/detalhe/125840", "1187")</f>
      </c>
      <c r="B259" s="4" t="s">
        <f>=HYPERLINK("https://leilaoonline.net/lote/detalhe/125840", " Máquina de lavar material")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1.200,00</t>
        </is>
      </c>
      <c r="F259" s="4" t="inlineStr">
        <is>
          <t>100.00</t>
        </is>
      </c>
    </row>
    <row collapsed="false" customFormat="false" customHeight="false" hidden="false" ht="12.1" outlineLevel="0" r="260">
      <c r="A260" s="5" t="s">
        <f>=HYPERLINK("https://leilaoonline.net/lote/detalhe/125845", "1189")</f>
      </c>
      <c r="B260" s="4" t="s">
        <f>=HYPERLINK("https://leilaoonline.net/lote/detalhe/125845", "Máquina de fazer Raio-X a Laser")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900,00</t>
        </is>
      </c>
      <c r="F260" s="4" t="inlineStr">
        <is>
          <t>200.00</t>
        </is>
      </c>
    </row>
    <row collapsed="false" customFormat="false" customHeight="false" hidden="false" ht="12.1" outlineLevel="0" r="261">
      <c r="A261" s="5" t="s">
        <f>=HYPERLINK("https://leilaoonline.net/lote/detalhe/125949", "1190")</f>
      </c>
      <c r="B261" s="4" t="s">
        <f>=HYPERLINK("https://leilaoonline.net/lote/detalhe/125949", "aprox.150 fechaduras diversas sem uso (no estado)")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8.000,00</t>
        </is>
      </c>
      <c r="F26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2026-05-24T02:50:09.00Z</dcterms:created>
  <dc:creator>Tellks Tecnologia</dc:creator>
  <cp:revision>0</cp:revision>
</cp:coreProperties>
</file>