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DETRAN FARTURA - SP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28/12/2021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=HYPERLINK("https://leilaoonline.net/lote/detalhe/118406", "001")</f>
      </c>
      <c r="B11" s="4" t="s">
        <f>=HYPERLINK("https://leilaoonline.net/lote/detalhe/118406", " VW/GOL 16V")</f>
      </c>
      <c r="C11" s="4" t="inlineStr">
        <is>
          <t>Vendido</t>
        </is>
      </c>
      <c r="D11" s="4" t="inlineStr">
        <is>
          <t>1</t>
        </is>
      </c>
      <c r="E11" s="5" t="inlineStr">
        <is>
          <t>3.000,00</t>
        </is>
      </c>
      <c r="F11" s="4" t="inlineStr">
        <is>
          <t>0.00</t>
        </is>
      </c>
    </row>
    <row collapsed="false" customFormat="false" customHeight="false" hidden="false" ht="12.1" outlineLevel="0" r="12">
      <c r="A12" s="5" t="s">
        <f>=HYPERLINK("https://leilaoonline.net/lote/detalhe/118426", "003")</f>
      </c>
      <c r="B12" s="4" t="s">
        <f>=HYPERLINK("https://leilaoonline.net/lote/detalhe/118426", " FIAT/FIAT")</f>
      </c>
      <c r="C12" s="4" t="inlineStr">
        <is>
          <t>Vendido</t>
        </is>
      </c>
      <c r="D12" s="4" t="inlineStr">
        <is>
          <t>1</t>
        </is>
      </c>
      <c r="E12" s="5" t="inlineStr">
        <is>
          <t>320,00</t>
        </is>
      </c>
      <c r="F12" s="4" t="inlineStr">
        <is>
          <t>0.00</t>
        </is>
      </c>
    </row>
    <row collapsed="false" customFormat="false" customHeight="false" hidden="false" ht="12.1" outlineLevel="0" r="13">
      <c r="A13" s="5" t="s">
        <f>=HYPERLINK("https://leilaoonline.net/lote/detalhe/118411", "005")</f>
      </c>
      <c r="B13" s="4" t="s">
        <f>=HYPERLINK("https://leilaoonline.net/lote/detalhe/118411", " VW/GOL")</f>
      </c>
      <c r="C13" s="4" t="inlineStr">
        <is>
          <t>Vendido</t>
        </is>
      </c>
      <c r="D13" s="4" t="inlineStr">
        <is>
          <t>1</t>
        </is>
      </c>
      <c r="E13" s="5" t="inlineStr">
        <is>
          <t>320,00</t>
        </is>
      </c>
      <c r="F13" s="4" t="inlineStr">
        <is>
          <t>0.00</t>
        </is>
      </c>
    </row>
    <row collapsed="false" customFormat="false" customHeight="false" hidden="false" ht="12.1" outlineLevel="0" r="14">
      <c r="A14" s="5" t="s">
        <f>=HYPERLINK("https://leilaoonline.net/lote/detalhe/118393", "007")</f>
      </c>
      <c r="B14" s="4" t="s">
        <f>=HYPERLINK("https://leilaoonline.net/lote/detalhe/118393", " FORD/FIESTA")</f>
      </c>
      <c r="C14" s="4" t="inlineStr">
        <is>
          <t>Vendido</t>
        </is>
      </c>
      <c r="D14" s="4" t="inlineStr">
        <is>
          <t>1</t>
        </is>
      </c>
      <c r="E14" s="5" t="inlineStr">
        <is>
          <t>450,00</t>
        </is>
      </c>
      <c r="F14" s="4" t="inlineStr">
        <is>
          <t>0.00</t>
        </is>
      </c>
    </row>
    <row collapsed="false" customFormat="false" customHeight="false" hidden="false" ht="12.1" outlineLevel="0" r="15">
      <c r="A15" s="5" t="s">
        <f>=HYPERLINK("https://leilaoonline.net/lote/detalhe/118392", "008")</f>
      </c>
      <c r="B15" s="4" t="s">
        <f>=HYPERLINK("https://leilaoonline.net/lote/detalhe/118392", " GM/MONZA SL/E2.0")</f>
      </c>
      <c r="C15" s="4" t="inlineStr">
        <is>
          <t>Vendido</t>
        </is>
      </c>
      <c r="D15" s="4" t="inlineStr">
        <is>
          <t>1</t>
        </is>
      </c>
      <c r="E15" s="5" t="inlineStr">
        <is>
          <t>450,00</t>
        </is>
      </c>
      <c r="F15" s="4" t="inlineStr">
        <is>
          <t>0.00</t>
        </is>
      </c>
    </row>
    <row collapsed="false" customFormat="false" customHeight="false" hidden="false" ht="12.1" outlineLevel="0" r="16">
      <c r="A16" s="5" t="s">
        <f>=HYPERLINK("https://leilaoonline.net/lote/detalhe/118407", "009")</f>
      </c>
      <c r="B16" s="4" t="s">
        <f>=HYPERLINK("https://leilaoonline.net/lote/detalhe/118407", " VW/GOL SPECIAL")</f>
      </c>
      <c r="C16" s="4" t="inlineStr">
        <is>
          <t>Vendido</t>
        </is>
      </c>
      <c r="D16" s="4" t="inlineStr">
        <is>
          <t>1</t>
        </is>
      </c>
      <c r="E16" s="5" t="inlineStr">
        <is>
          <t>1.000,00</t>
        </is>
      </c>
      <c r="F16" s="4" t="inlineStr">
        <is>
          <t>0.00</t>
        </is>
      </c>
    </row>
    <row collapsed="false" customFormat="false" customHeight="false" hidden="false" ht="12.1" outlineLevel="0" r="17">
      <c r="A17" s="5" t="s">
        <f>=HYPERLINK("https://leilaoonline.net/lote/detalhe/118453", "010")</f>
      </c>
      <c r="B17" s="4" t="s">
        <f>=HYPERLINK("https://leilaoonline.net/lote/detalhe/118453", " FIAT/UNO ELETRONIC")</f>
      </c>
      <c r="C17" s="4" t="inlineStr">
        <is>
          <t>Vendido</t>
        </is>
      </c>
      <c r="D17" s="4" t="inlineStr">
        <is>
          <t>1</t>
        </is>
      </c>
      <c r="E17" s="5" t="inlineStr">
        <is>
          <t>320,00</t>
        </is>
      </c>
      <c r="F17" s="4" t="inlineStr">
        <is>
          <t>0.00</t>
        </is>
      </c>
    </row>
    <row collapsed="false" customFormat="false" customHeight="false" hidden="false" ht="12.1" outlineLevel="0" r="18">
      <c r="A18" s="5" t="s">
        <f>=HYPERLINK("https://leilaoonline.net/lote/detalhe/118436", "011")</f>
      </c>
      <c r="B18" s="4" t="s">
        <f>=HYPERLINK("https://leilaoonline.net/lote/detalhe/118436", " VW/GOL S")</f>
      </c>
      <c r="C18" s="4" t="inlineStr">
        <is>
          <t>Vendido</t>
        </is>
      </c>
      <c r="D18" s="4" t="inlineStr">
        <is>
          <t>1</t>
        </is>
      </c>
      <c r="E18" s="5" t="inlineStr">
        <is>
          <t>450,00</t>
        </is>
      </c>
      <c r="F18" s="4" t="inlineStr">
        <is>
          <t>0.00</t>
        </is>
      </c>
    </row>
    <row collapsed="false" customFormat="false" customHeight="false" hidden="false" ht="12.1" outlineLevel="0" r="19">
      <c r="A19" s="5" t="s">
        <f>=HYPERLINK("https://leilaoonline.net/lote/detalhe/118419", "012")</f>
      </c>
      <c r="B19" s="4" t="s">
        <f>=HYPERLINK("https://leilaoonline.net/lote/detalhe/118419", " VW/FUSCA 1300")</f>
      </c>
      <c r="C19" s="4" t="inlineStr">
        <is>
          <t>Vendido</t>
        </is>
      </c>
      <c r="D19" s="4" t="inlineStr">
        <is>
          <t>1</t>
        </is>
      </c>
      <c r="E19" s="5" t="inlineStr">
        <is>
          <t>550,00</t>
        </is>
      </c>
      <c r="F19" s="4" t="inlineStr">
        <is>
          <t>0.00</t>
        </is>
      </c>
    </row>
    <row collapsed="false" customFormat="false" customHeight="false" hidden="false" ht="12.1" outlineLevel="0" r="20">
      <c r="A20" s="5" t="s">
        <f>=HYPERLINK("https://leilaoonline.net/lote/detalhe/118410", "013")</f>
      </c>
      <c r="B20" s="4" t="s">
        <f>=HYPERLINK("https://leilaoonline.net/lote/detalhe/118410", " VW/FUSCA 1300")</f>
      </c>
      <c r="C20" s="4" t="inlineStr">
        <is>
          <t>Vendido</t>
        </is>
      </c>
      <c r="D20" s="4" t="inlineStr">
        <is>
          <t>1</t>
        </is>
      </c>
      <c r="E20" s="5" t="inlineStr">
        <is>
          <t>300,00</t>
        </is>
      </c>
      <c r="F20" s="4" t="inlineStr">
        <is>
          <t>0.00</t>
        </is>
      </c>
    </row>
    <row collapsed="false" customFormat="false" customHeight="false" hidden="false" ht="12.1" outlineLevel="0" r="21">
      <c r="A21" s="5" t="s">
        <f>=HYPERLINK("https://leilaoonline.net/lote/detalhe/118409", "014")</f>
      </c>
      <c r="B21" s="4" t="s">
        <f>=HYPERLINK("https://leilaoonline.net/lote/detalhe/118409", " FIAT/PALIO FIRE FLEX")</f>
      </c>
      <c r="C21" s="4" t="inlineStr">
        <is>
          <t>Vendido</t>
        </is>
      </c>
      <c r="D21" s="4" t="inlineStr">
        <is>
          <t>1</t>
        </is>
      </c>
      <c r="E21" s="5" t="inlineStr">
        <is>
          <t>1.550,00</t>
        </is>
      </c>
      <c r="F21" s="4" t="inlineStr">
        <is>
          <t>0.00</t>
        </is>
      </c>
    </row>
    <row collapsed="false" customFormat="false" customHeight="false" hidden="false" ht="12.1" outlineLevel="0" r="22">
      <c r="A22" s="5" t="s">
        <f>=HYPERLINK("https://leilaoonline.net/lote/detalhe/118408", "015")</f>
      </c>
      <c r="B22" s="4" t="s">
        <f>=HYPERLINK("https://leilaoonline.net/lote/detalhe/118408", " VW/SANTANA")</f>
      </c>
      <c r="C22" s="4" t="inlineStr">
        <is>
          <t>Vendido</t>
        </is>
      </c>
      <c r="D22" s="4" t="inlineStr">
        <is>
          <t>1</t>
        </is>
      </c>
      <c r="E22" s="5" t="inlineStr">
        <is>
          <t>400,00</t>
        </is>
      </c>
      <c r="F22" s="4" t="inlineStr">
        <is>
          <t>0.00</t>
        </is>
      </c>
    </row>
    <row collapsed="false" customFormat="false" customHeight="false" hidden="false" ht="12.1" outlineLevel="0" r="23">
      <c r="A23" s="5" t="s">
        <f>=HYPERLINK("https://leilaoonline.net/lote/detalhe/118457", "017")</f>
      </c>
      <c r="B23" s="4" t="s">
        <f>=HYPERLINK("https://leilaoonline.net/lote/detalhe/118457", " GM/KADETT SL EFI")</f>
      </c>
      <c r="C23" s="4" t="inlineStr">
        <is>
          <t>Vendido</t>
        </is>
      </c>
      <c r="D23" s="4" t="inlineStr">
        <is>
          <t>1</t>
        </is>
      </c>
      <c r="E23" s="5" t="inlineStr">
        <is>
          <t>320,00</t>
        </is>
      </c>
      <c r="F23" s="4" t="inlineStr">
        <is>
          <t>0.00</t>
        </is>
      </c>
    </row>
    <row collapsed="false" customFormat="false" customHeight="false" hidden="false" ht="12.1" outlineLevel="0" r="24">
      <c r="A24" s="5" t="s">
        <f>=HYPERLINK("https://leilaoonline.net/lote/detalhe/118439", "018")</f>
      </c>
      <c r="B24" s="4" t="s">
        <f>=HYPERLINK("https://leilaoonline.net/lote/detalhe/118439", " VW/PARATI CLI")</f>
      </c>
      <c r="C24" s="4" t="inlineStr">
        <is>
          <t>Vendido</t>
        </is>
      </c>
      <c r="D24" s="4" t="inlineStr">
        <is>
          <t>1</t>
        </is>
      </c>
      <c r="E24" s="5" t="inlineStr">
        <is>
          <t>520,00</t>
        </is>
      </c>
      <c r="F24" s="4" t="inlineStr">
        <is>
          <t>0.00</t>
        </is>
      </c>
    </row>
    <row collapsed="false" customFormat="false" customHeight="false" hidden="false" ht="12.1" outlineLevel="0" r="25">
      <c r="A25" s="5" t="s">
        <f>=HYPERLINK("https://leilaoonline.net/lote/detalhe/118398", "020")</f>
      </c>
      <c r="B25" s="4" t="s">
        <f>=HYPERLINK("https://leilaoonline.net/lote/detalhe/118398", " FORD/FORD")</f>
      </c>
      <c r="C25" s="4" t="inlineStr">
        <is>
          <t>Vendido</t>
        </is>
      </c>
      <c r="D25" s="4" t="inlineStr">
        <is>
          <t>1</t>
        </is>
      </c>
      <c r="E25" s="5" t="inlineStr">
        <is>
          <t>450,00</t>
        </is>
      </c>
      <c r="F25" s="4" t="inlineStr">
        <is>
          <t>0.00</t>
        </is>
      </c>
    </row>
    <row collapsed="false" customFormat="false" customHeight="false" hidden="false" ht="12.1" outlineLevel="0" r="26">
      <c r="A26" s="5" t="s">
        <f>=HYPERLINK("https://leilaoonline.net/lote/detalhe/118454", "021")</f>
      </c>
      <c r="B26" s="4" t="s">
        <f>=HYPERLINK("https://leilaoonline.net/lote/detalhe/118454", " FORD/FIESTA")</f>
      </c>
      <c r="C26" s="4" t="inlineStr">
        <is>
          <t>Vendido</t>
        </is>
      </c>
      <c r="D26" s="4" t="inlineStr">
        <is>
          <t>1</t>
        </is>
      </c>
      <c r="E26" s="5" t="inlineStr">
        <is>
          <t>320,00</t>
        </is>
      </c>
      <c r="F26" s="4" t="inlineStr">
        <is>
          <t>0.00</t>
        </is>
      </c>
    </row>
    <row collapsed="false" customFormat="false" customHeight="false" hidden="false" ht="12.1" outlineLevel="0" r="27">
      <c r="A27" s="5" t="s">
        <f>=HYPERLINK("https://leilaoonline.net/lote/detalhe/118413", "022")</f>
      </c>
      <c r="B27" s="4" t="s">
        <f>=HYPERLINK("https://leilaoonline.net/lote/detalhe/118413", " VW/GOL CL")</f>
      </c>
      <c r="C27" s="4" t="inlineStr">
        <is>
          <t>Vendido</t>
        </is>
      </c>
      <c r="D27" s="4" t="inlineStr">
        <is>
          <t>1</t>
        </is>
      </c>
      <c r="E27" s="5" t="inlineStr">
        <is>
          <t>300,00</t>
        </is>
      </c>
      <c r="F27" s="4" t="inlineStr">
        <is>
          <t>0.00</t>
        </is>
      </c>
    </row>
    <row collapsed="false" customFormat="false" customHeight="false" hidden="false" ht="12.1" outlineLevel="0" r="28">
      <c r="A28" s="5" t="s">
        <f>=HYPERLINK("https://leilaoonline.net/lote/detalhe/118460", "023")</f>
      </c>
      <c r="B28" s="4" t="s">
        <f>=HYPERLINK("https://leilaoonline.net/lote/detalhe/118460", " GM/CHEVETTE")</f>
      </c>
      <c r="C28" s="4" t="inlineStr">
        <is>
          <t>Vendido</t>
        </is>
      </c>
      <c r="D28" s="4" t="inlineStr">
        <is>
          <t>1</t>
        </is>
      </c>
      <c r="E28" s="5" t="inlineStr">
        <is>
          <t>310,00</t>
        </is>
      </c>
      <c r="F28" s="4" t="inlineStr">
        <is>
          <t>0.00</t>
        </is>
      </c>
    </row>
    <row collapsed="false" customFormat="false" customHeight="false" hidden="false" ht="12.1" outlineLevel="0" r="29">
      <c r="A29" s="5" t="s">
        <f>=HYPERLINK("https://leilaoonline.net/lote/detalhe/118448", "025")</f>
      </c>
      <c r="B29" s="4" t="s">
        <f>=HYPERLINK("https://leilaoonline.net/lote/detalhe/118448", " FORD/ESCORT XR-3")</f>
      </c>
      <c r="C29" s="4" t="inlineStr">
        <is>
          <t>Vendido</t>
        </is>
      </c>
      <c r="D29" s="4" t="inlineStr">
        <is>
          <t>1</t>
        </is>
      </c>
      <c r="E29" s="5" t="inlineStr">
        <is>
          <t>320,00</t>
        </is>
      </c>
      <c r="F29" s="4" t="inlineStr">
        <is>
          <t>0.00</t>
        </is>
      </c>
    </row>
    <row collapsed="false" customFormat="false" customHeight="false" hidden="false" ht="12.1" outlineLevel="0" r="30">
      <c r="A30" s="5" t="s">
        <f>=HYPERLINK("https://leilaoonline.net/lote/detalhe/118402", "027")</f>
      </c>
      <c r="B30" s="4" t="s">
        <f>=HYPERLINK("https://leilaoonline.net/lote/detalhe/118402", " /MOTO (QUEIMADA)")</f>
      </c>
      <c r="C30" s="4" t="inlineStr">
        <is>
          <t>Vendido</t>
        </is>
      </c>
      <c r="D30" s="4" t="inlineStr">
        <is>
          <t>1</t>
        </is>
      </c>
      <c r="E30" s="5" t="inlineStr">
        <is>
          <t>50,00</t>
        </is>
      </c>
      <c r="F30" s="4" t="inlineStr">
        <is>
          <t>0.00</t>
        </is>
      </c>
    </row>
    <row collapsed="false" customFormat="false" customHeight="false" hidden="false" ht="12.1" outlineLevel="0" r="31">
      <c r="A31" s="5" t="s">
        <f>=HYPERLINK("https://leilaoonline.net/lote/detalhe/118451", "032")</f>
      </c>
      <c r="B31" s="4" t="s">
        <f>=HYPERLINK("https://leilaoonline.net/lote/detalhe/118451", " VW/SAVEIRO CL")</f>
      </c>
      <c r="C31" s="4" t="inlineStr">
        <is>
          <t>Vendido</t>
        </is>
      </c>
      <c r="D31" s="4" t="inlineStr">
        <is>
          <t>1</t>
        </is>
      </c>
      <c r="E31" s="5" t="inlineStr">
        <is>
          <t>780,00</t>
        </is>
      </c>
      <c r="F31" s="4" t="inlineStr">
        <is>
          <t>0.00</t>
        </is>
      </c>
    </row>
    <row collapsed="false" customFormat="false" customHeight="false" hidden="false" ht="12.1" outlineLevel="0" r="32">
      <c r="A32" s="5" t="s">
        <f>=HYPERLINK("https://leilaoonline.net/lote/detalhe/118443", "034")</f>
      </c>
      <c r="B32" s="4" t="s">
        <f>=HYPERLINK("https://leilaoonline.net/lote/detalhe/118443", " FIAT/UNO ELETRONIC")</f>
      </c>
      <c r="C32" s="4" t="inlineStr">
        <is>
          <t>Vendido</t>
        </is>
      </c>
      <c r="D32" s="4" t="inlineStr">
        <is>
          <t>1</t>
        </is>
      </c>
      <c r="E32" s="5" t="inlineStr">
        <is>
          <t>450,00</t>
        </is>
      </c>
      <c r="F32" s="4" t="inlineStr">
        <is>
          <t>0.00</t>
        </is>
      </c>
    </row>
    <row collapsed="false" customFormat="false" customHeight="false" hidden="false" ht="12.1" outlineLevel="0" r="33">
      <c r="A33" s="5" t="s">
        <f>=HYPERLINK("https://leilaoonline.net/lote/detalhe/118422", "035")</f>
      </c>
      <c r="B33" s="4" t="s">
        <f>=HYPERLINK("https://leilaoonline.net/lote/detalhe/118422", " FIAT/PALIO 1.0")</f>
      </c>
      <c r="C33" s="4" t="inlineStr">
        <is>
          <t>Vendido</t>
        </is>
      </c>
      <c r="D33" s="4" t="inlineStr">
        <is>
          <t>1</t>
        </is>
      </c>
      <c r="E33" s="5" t="inlineStr">
        <is>
          <t>2.400,00</t>
        </is>
      </c>
      <c r="F33" s="4" t="inlineStr">
        <is>
          <t>0.00</t>
        </is>
      </c>
    </row>
    <row collapsed="false" customFormat="false" customHeight="false" hidden="false" ht="12.1" outlineLevel="0" r="34">
      <c r="A34" s="5" t="s">
        <f>=HYPERLINK("https://leilaoonline.net/lote/detalhe/118418", "036")</f>
      </c>
      <c r="B34" s="4" t="s">
        <f>=HYPERLINK("https://leilaoonline.net/lote/detalhe/118418", " VW/GOL CL")</f>
      </c>
      <c r="C34" s="4" t="inlineStr">
        <is>
          <t>Vendido</t>
        </is>
      </c>
      <c r="D34" s="4" t="inlineStr">
        <is>
          <t>1</t>
        </is>
      </c>
      <c r="E34" s="5" t="inlineStr">
        <is>
          <t>530,00</t>
        </is>
      </c>
      <c r="F34" s="4" t="inlineStr">
        <is>
          <t>0.00</t>
        </is>
      </c>
    </row>
    <row collapsed="false" customFormat="false" customHeight="false" hidden="false" ht="12.1" outlineLevel="0" r="35">
      <c r="A35" s="5" t="s">
        <f>=HYPERLINK("https://leilaoonline.net/lote/detalhe/118415", "039")</f>
      </c>
      <c r="B35" s="4" t="s">
        <f>=HYPERLINK("https://leilaoonline.net/lote/detalhe/118415", " FIAT/ELBA WEEKEND")</f>
      </c>
      <c r="C35" s="4" t="inlineStr">
        <is>
          <t>Vendido</t>
        </is>
      </c>
      <c r="D35" s="4" t="inlineStr">
        <is>
          <t>1</t>
        </is>
      </c>
      <c r="E35" s="5" t="inlineStr">
        <is>
          <t>400,00</t>
        </is>
      </c>
      <c r="F35" s="4" t="inlineStr">
        <is>
          <t>0.00</t>
        </is>
      </c>
    </row>
    <row collapsed="false" customFormat="false" customHeight="false" hidden="false" ht="12.1" outlineLevel="0" r="36">
      <c r="A36" s="5" t="s">
        <f>=HYPERLINK("https://leilaoonline.net/lote/detalhe/118416", "041")</f>
      </c>
      <c r="B36" s="4" t="s">
        <f>=HYPERLINK("https://leilaoonline.net/lote/detalhe/118416", " FORD/VERONA LX")</f>
      </c>
      <c r="C36" s="4" t="inlineStr">
        <is>
          <t>Vendido</t>
        </is>
      </c>
      <c r="D36" s="4" t="inlineStr">
        <is>
          <t>1</t>
        </is>
      </c>
      <c r="E36" s="5" t="inlineStr">
        <is>
          <t>380,00</t>
        </is>
      </c>
      <c r="F36" s="4" t="inlineStr">
        <is>
          <t>0.00</t>
        </is>
      </c>
    </row>
    <row collapsed="false" customFormat="false" customHeight="false" hidden="false" ht="12.1" outlineLevel="0" r="37">
      <c r="A37" s="5" t="s">
        <f>=HYPERLINK("https://leilaoonline.net/lote/detalhe/118456", "044")</f>
      </c>
      <c r="B37" s="4" t="s">
        <f>=HYPERLINK("https://leilaoonline.net/lote/detalhe/118456", " FORD/ESCORT GHIA")</f>
      </c>
      <c r="C37" s="4" t="inlineStr">
        <is>
          <t>Vendido</t>
        </is>
      </c>
      <c r="D37" s="4" t="inlineStr">
        <is>
          <t>1</t>
        </is>
      </c>
      <c r="E37" s="5" t="inlineStr">
        <is>
          <t>320,00</t>
        </is>
      </c>
      <c r="F37" s="4" t="inlineStr">
        <is>
          <t>0.00</t>
        </is>
      </c>
    </row>
    <row collapsed="false" customFormat="false" customHeight="false" hidden="false" ht="12.1" outlineLevel="0" r="38">
      <c r="A38" s="5" t="s">
        <f>=HYPERLINK("https://leilaoonline.net/lote/detalhe/118421", "046")</f>
      </c>
      <c r="B38" s="4" t="s">
        <f>=HYPERLINK("https://leilaoonline.net/lote/detalhe/118421", " GM/OMEGA GLS")</f>
      </c>
      <c r="C38" s="4" t="inlineStr">
        <is>
          <t>Vendido</t>
        </is>
      </c>
      <c r="D38" s="4" t="inlineStr">
        <is>
          <t>1</t>
        </is>
      </c>
      <c r="E38" s="5" t="inlineStr">
        <is>
          <t>1.470,00</t>
        </is>
      </c>
      <c r="F38" s="4" t="inlineStr">
        <is>
          <t>0.00</t>
        </is>
      </c>
    </row>
    <row collapsed="false" customFormat="false" customHeight="false" hidden="false" ht="12.1" outlineLevel="0" r="39">
      <c r="A39" s="5" t="s">
        <f>=HYPERLINK("https://leilaoonline.net/lote/detalhe/118442", "048")</f>
      </c>
      <c r="B39" s="4" t="s">
        <f>=HYPERLINK("https://leilaoonline.net/lote/detalhe/118442", " VW/GOL 1.0 GIV")</f>
      </c>
      <c r="C39" s="4" t="inlineStr">
        <is>
          <t>Vendido</t>
        </is>
      </c>
      <c r="D39" s="4" t="inlineStr">
        <is>
          <t>1</t>
        </is>
      </c>
      <c r="E39" s="5" t="inlineStr">
        <is>
          <t>8.900,00</t>
        </is>
      </c>
      <c r="F39" s="4" t="inlineStr">
        <is>
          <t>0.00</t>
        </is>
      </c>
    </row>
    <row collapsed="false" customFormat="false" customHeight="false" hidden="false" ht="12.1" outlineLevel="0" r="40">
      <c r="A40" s="5" t="s">
        <f>=HYPERLINK("https://leilaoonline.net/lote/detalhe/118450", "051")</f>
      </c>
      <c r="B40" s="4" t="s">
        <f>=HYPERLINK("https://leilaoonline.net/lote/detalhe/118450", " /JEEP")</f>
      </c>
      <c r="C40" s="4" t="inlineStr">
        <is>
          <t>Vendido</t>
        </is>
      </c>
      <c r="D40" s="4" t="inlineStr">
        <is>
          <t>1</t>
        </is>
      </c>
      <c r="E40" s="5" t="inlineStr">
        <is>
          <t>450,00</t>
        </is>
      </c>
      <c r="F40" s="4" t="inlineStr">
        <is>
          <t>0.00</t>
        </is>
      </c>
    </row>
    <row collapsed="false" customFormat="false" customHeight="false" hidden="false" ht="12.1" outlineLevel="0" r="41">
      <c r="A41" s="5" t="s">
        <f>=HYPERLINK("https://leilaoonline.net/lote/detalhe/118412", "054")</f>
      </c>
      <c r="B41" s="4" t="s">
        <f>=HYPERLINK("https://leilaoonline.net/lote/detalhe/118412", " HONDA/CG 150 TITAN MIX")</f>
      </c>
      <c r="C41" s="4" t="inlineStr">
        <is>
          <t>Vendido</t>
        </is>
      </c>
      <c r="D41" s="4" t="inlineStr">
        <is>
          <t>1</t>
        </is>
      </c>
      <c r="E41" s="5" t="inlineStr">
        <is>
          <t>1.150,00</t>
        </is>
      </c>
      <c r="F41" s="4" t="inlineStr">
        <is>
          <t>0.00</t>
        </is>
      </c>
    </row>
    <row collapsed="false" customFormat="false" customHeight="false" hidden="false" ht="12.1" outlineLevel="0" r="42">
      <c r="A42" s="5" t="s">
        <f>=HYPERLINK("https://leilaoonline.net/lote/detalhe/118391", "055")</f>
      </c>
      <c r="B42" s="4" t="s">
        <f>=HYPERLINK("https://leilaoonline.net/lote/detalhe/118391", " HONDA/CG 150 FAN ESDI")</f>
      </c>
      <c r="C42" s="4" t="inlineStr">
        <is>
          <t>Vendido</t>
        </is>
      </c>
      <c r="D42" s="4" t="inlineStr">
        <is>
          <t>1</t>
        </is>
      </c>
      <c r="E42" s="5" t="inlineStr">
        <is>
          <t>6.400,00</t>
        </is>
      </c>
      <c r="F42" s="4" t="inlineStr">
        <is>
          <t>0.00</t>
        </is>
      </c>
    </row>
    <row collapsed="false" customFormat="false" customHeight="false" hidden="false" ht="12.1" outlineLevel="0" r="43">
      <c r="A43" s="5" t="s">
        <f>=HYPERLINK("https://leilaoonline.net/lote/detalhe/118414", "056")</f>
      </c>
      <c r="B43" s="4" t="s">
        <f>=HYPERLINK("https://leilaoonline.net/lote/detalhe/118414", " /MOTO")</f>
      </c>
      <c r="C43" s="4" t="inlineStr">
        <is>
          <t>Vendido</t>
        </is>
      </c>
      <c r="D43" s="4" t="inlineStr">
        <is>
          <t>1</t>
        </is>
      </c>
      <c r="E43" s="5" t="inlineStr">
        <is>
          <t>570,00</t>
        </is>
      </c>
      <c r="F43" s="4" t="inlineStr">
        <is>
          <t>0.00</t>
        </is>
      </c>
    </row>
    <row collapsed="false" customFormat="false" customHeight="false" hidden="false" ht="12.1" outlineLevel="0" r="44">
      <c r="A44" s="5" t="s">
        <f>=HYPERLINK("https://leilaoonline.net/lote/detalhe/118417", "057")</f>
      </c>
      <c r="B44" s="4" t="s">
        <f>=HYPERLINK("https://leilaoonline.net/lote/detalhe/118417", " YAMAHA/YAMAHA XTZ 125K")</f>
      </c>
      <c r="C44" s="4" t="inlineStr">
        <is>
          <t>Vendido</t>
        </is>
      </c>
      <c r="D44" s="4" t="inlineStr">
        <is>
          <t>1</t>
        </is>
      </c>
      <c r="E44" s="5" t="inlineStr">
        <is>
          <t>1.500,00</t>
        </is>
      </c>
      <c r="F44" s="4" t="inlineStr">
        <is>
          <t>0.00</t>
        </is>
      </c>
    </row>
    <row collapsed="false" customFormat="false" customHeight="false" hidden="false" ht="12.1" outlineLevel="0" r="45">
      <c r="A45" s="5" t="s">
        <f>=HYPERLINK("https://leilaoonline.net/lote/detalhe/118441", "058")</f>
      </c>
      <c r="B45" s="4" t="s">
        <f>=HYPERLINK("https://leilaoonline.net/lote/detalhe/118441", " HONDA/CG 125")</f>
      </c>
      <c r="C45" s="4" t="inlineStr">
        <is>
          <t>Vendido</t>
        </is>
      </c>
      <c r="D45" s="4" t="inlineStr">
        <is>
          <t>1</t>
        </is>
      </c>
      <c r="E45" s="5" t="inlineStr">
        <is>
          <t>50,00</t>
        </is>
      </c>
      <c r="F45" s="4" t="inlineStr">
        <is>
          <t>0.00</t>
        </is>
      </c>
    </row>
    <row collapsed="false" customFormat="false" customHeight="false" hidden="false" ht="12.1" outlineLevel="0" r="46">
      <c r="A46" s="5" t="s">
        <f>=HYPERLINK("https://leilaoonline.net/lote/detalhe/118461", "059")</f>
      </c>
      <c r="B46" s="4" t="s">
        <f>=HYPERLINK("https://leilaoonline.net/lote/detalhe/118461", " HONDA/CG 125 TITAN")</f>
      </c>
      <c r="C46" s="4" t="inlineStr">
        <is>
          <t>Vendido</t>
        </is>
      </c>
      <c r="D46" s="4" t="inlineStr">
        <is>
          <t>1</t>
        </is>
      </c>
      <c r="E46" s="5" t="inlineStr">
        <is>
          <t>430,00</t>
        </is>
      </c>
      <c r="F46" s="4" t="inlineStr">
        <is>
          <t>0.00</t>
        </is>
      </c>
    </row>
    <row collapsed="false" customFormat="false" customHeight="false" hidden="false" ht="12.1" outlineLevel="0" r="47">
      <c r="A47" s="5" t="s">
        <f>=HYPERLINK("https://leilaoonline.net/lote/detalhe/118440", "064")</f>
      </c>
      <c r="B47" s="4" t="s">
        <f>=HYPERLINK("https://leilaoonline.net/lote/detalhe/118440", " HONDA/CG 125 TITAN KS")</f>
      </c>
      <c r="C47" s="4" t="inlineStr">
        <is>
          <t>Vendido</t>
        </is>
      </c>
      <c r="D47" s="4" t="inlineStr">
        <is>
          <t>1</t>
        </is>
      </c>
      <c r="E47" s="5" t="inlineStr">
        <is>
          <t>735,00</t>
        </is>
      </c>
      <c r="F47" s="4" t="inlineStr">
        <is>
          <t>0.00</t>
        </is>
      </c>
    </row>
    <row collapsed="false" customFormat="false" customHeight="false" hidden="false" ht="12.1" outlineLevel="0" r="48">
      <c r="A48" s="5" t="s">
        <f>=HYPERLINK("https://leilaoonline.net/lote/detalhe/118425", "065")</f>
      </c>
      <c r="B48" s="4" t="s">
        <f>=HYPERLINK("https://leilaoonline.net/lote/detalhe/118425", " HONDA/CG 125 TITAN")</f>
      </c>
      <c r="C48" s="4" t="inlineStr">
        <is>
          <t>Vendido</t>
        </is>
      </c>
      <c r="D48" s="4" t="inlineStr">
        <is>
          <t>1</t>
        </is>
      </c>
      <c r="E48" s="5" t="inlineStr">
        <is>
          <t>1.900,00</t>
        </is>
      </c>
      <c r="F48" s="4" t="inlineStr">
        <is>
          <t>0.00</t>
        </is>
      </c>
    </row>
    <row collapsed="false" customFormat="false" customHeight="false" hidden="false" ht="12.1" outlineLevel="0" r="49">
      <c r="A49" s="5" t="s">
        <f>=HYPERLINK("https://leilaoonline.net/lote/detalhe/118433", "066")</f>
      </c>
      <c r="B49" s="4" t="s">
        <f>=HYPERLINK("https://leilaoonline.net/lote/detalhe/118433", " SUNDOWN/MAX 125 SE")</f>
      </c>
      <c r="C49" s="4" t="inlineStr">
        <is>
          <t>Vendido</t>
        </is>
      </c>
      <c r="D49" s="4" t="inlineStr">
        <is>
          <t>1</t>
        </is>
      </c>
      <c r="E49" s="5" t="inlineStr">
        <is>
          <t>50,00</t>
        </is>
      </c>
      <c r="F49" s="4" t="inlineStr">
        <is>
          <t>0.00</t>
        </is>
      </c>
    </row>
    <row collapsed="false" customFormat="false" customHeight="false" hidden="false" ht="12.1" outlineLevel="0" r="50">
      <c r="A50" s="5" t="s">
        <f>=HYPERLINK("https://leilaoonline.net/lote/detalhe/118449", "068")</f>
      </c>
      <c r="B50" s="4" t="s">
        <f>=HYPERLINK("https://leilaoonline.net/lote/detalhe/118449", " HONDA/CG 125 TITAN ES")</f>
      </c>
      <c r="C50" s="4" t="inlineStr">
        <is>
          <t>Vendido</t>
        </is>
      </c>
      <c r="D50" s="4" t="inlineStr">
        <is>
          <t>1</t>
        </is>
      </c>
      <c r="E50" s="5" t="inlineStr">
        <is>
          <t>770,00</t>
        </is>
      </c>
      <c r="F50" s="4" t="inlineStr">
        <is>
          <t>0.00</t>
        </is>
      </c>
    </row>
    <row collapsed="false" customFormat="false" customHeight="false" hidden="false" ht="12.1" outlineLevel="0" r="51">
      <c r="A51" s="5" t="s">
        <f>=HYPERLINK("https://leilaoonline.net/lote/detalhe/118405", "069")</f>
      </c>
      <c r="B51" s="4" t="s">
        <f>=HYPERLINK("https://leilaoonline.net/lote/detalhe/118405", " DAFRA/SUPER 100")</f>
      </c>
      <c r="C51" s="4" t="inlineStr">
        <is>
          <t>Vendido</t>
        </is>
      </c>
      <c r="D51" s="4" t="inlineStr">
        <is>
          <t>1</t>
        </is>
      </c>
      <c r="E51" s="5" t="inlineStr">
        <is>
          <t>1.000,00</t>
        </is>
      </c>
      <c r="F51" s="4" t="inlineStr">
        <is>
          <t>0.00</t>
        </is>
      </c>
    </row>
    <row collapsed="false" customFormat="false" customHeight="false" hidden="false" ht="12.1" outlineLevel="0" r="52">
      <c r="A52" s="5" t="s">
        <f>=HYPERLINK("https://leilaoonline.net/lote/detalhe/118447", "071")</f>
      </c>
      <c r="B52" s="4" t="s">
        <f>=HYPERLINK("https://leilaoonline.net/lote/detalhe/118447", " YAMAHA/FACTOR YBR125 ED")</f>
      </c>
      <c r="C52" s="4" t="inlineStr">
        <is>
          <t>Vendido</t>
        </is>
      </c>
      <c r="D52" s="4" t="inlineStr">
        <is>
          <t>1</t>
        </is>
      </c>
      <c r="E52" s="5" t="inlineStr">
        <is>
          <t>980,00</t>
        </is>
      </c>
      <c r="F52" s="4" t="inlineStr">
        <is>
          <t>0.00</t>
        </is>
      </c>
    </row>
    <row collapsed="false" customFormat="false" customHeight="false" hidden="false" ht="12.1" outlineLevel="0" r="53">
      <c r="A53" s="5" t="s">
        <f>=HYPERLINK("https://leilaoonline.net/lote/detalhe/118403", "072")</f>
      </c>
      <c r="B53" s="4" t="s">
        <f>=HYPERLINK("https://leilaoonline.net/lote/detalhe/118403", " HONDA/CBX 200 STRADA")</f>
      </c>
      <c r="C53" s="4" t="inlineStr">
        <is>
          <t>Vendido</t>
        </is>
      </c>
      <c r="D53" s="4" t="inlineStr">
        <is>
          <t>1</t>
        </is>
      </c>
      <c r="E53" s="5" t="inlineStr">
        <is>
          <t>1.100,00</t>
        </is>
      </c>
      <c r="F53" s="4" t="inlineStr">
        <is>
          <t>0.00</t>
        </is>
      </c>
    </row>
    <row collapsed="false" customFormat="false" customHeight="false" hidden="false" ht="12.1" outlineLevel="0" r="54">
      <c r="A54" s="5" t="s">
        <f>=HYPERLINK("https://leilaoonline.net/lote/detalhe/118458", "073")</f>
      </c>
      <c r="B54" s="4" t="s">
        <f>=HYPERLINK("https://leilaoonline.net/lote/detalhe/118458", " YAMAHA/YBR 125E")</f>
      </c>
      <c r="C54" s="4" t="inlineStr">
        <is>
          <t>Vendido</t>
        </is>
      </c>
      <c r="D54" s="4" t="inlineStr">
        <is>
          <t>1</t>
        </is>
      </c>
      <c r="E54" s="5" t="inlineStr">
        <is>
          <t>415,00</t>
        </is>
      </c>
      <c r="F54" s="4" t="inlineStr">
        <is>
          <t>0.00</t>
        </is>
      </c>
    </row>
    <row collapsed="false" customFormat="false" customHeight="false" hidden="false" ht="12.1" outlineLevel="0" r="55">
      <c r="A55" s="5" t="s">
        <f>=HYPERLINK("https://leilaoonline.net/lote/detalhe/118446", "076")</f>
      </c>
      <c r="B55" s="4" t="s">
        <f>=HYPERLINK("https://leilaoonline.net/lote/detalhe/118446", " HONDA/HONDA")</f>
      </c>
      <c r="C55" s="4" t="inlineStr">
        <is>
          <t>Vendido</t>
        </is>
      </c>
      <c r="D55" s="4" t="inlineStr">
        <is>
          <t>1</t>
        </is>
      </c>
      <c r="E55" s="5" t="inlineStr">
        <is>
          <t>50,00</t>
        </is>
      </c>
      <c r="F55" s="4" t="inlineStr">
        <is>
          <t>0.00</t>
        </is>
      </c>
    </row>
    <row collapsed="false" customFormat="false" customHeight="false" hidden="false" ht="12.1" outlineLevel="0" r="56">
      <c r="A56" s="5" t="s">
        <f>=HYPERLINK("https://leilaoonline.net/lote/detalhe/118399", "077")</f>
      </c>
      <c r="B56" s="4" t="s">
        <f>=HYPERLINK("https://leilaoonline.net/lote/detalhe/118399", " HONDA/CG")</f>
      </c>
      <c r="C56" s="4" t="inlineStr">
        <is>
          <t>Vendido</t>
        </is>
      </c>
      <c r="D56" s="4" t="inlineStr">
        <is>
          <t>1</t>
        </is>
      </c>
      <c r="E56" s="5" t="inlineStr">
        <is>
          <t>50,00</t>
        </is>
      </c>
      <c r="F56" s="4" t="inlineStr">
        <is>
          <t>0.00</t>
        </is>
      </c>
    </row>
    <row collapsed="false" customFormat="false" customHeight="false" hidden="false" ht="12.1" outlineLevel="0" r="57">
      <c r="A57" s="5" t="s">
        <f>=HYPERLINK("https://leilaoonline.net/lote/detalhe/118424", "078")</f>
      </c>
      <c r="B57" s="4" t="s">
        <f>=HYPERLINK("https://leilaoonline.net/lote/detalhe/118424", " /MOTO")</f>
      </c>
      <c r="C57" s="4" t="inlineStr">
        <is>
          <t>Vendido</t>
        </is>
      </c>
      <c r="D57" s="4" t="inlineStr">
        <is>
          <t>1</t>
        </is>
      </c>
      <c r="E57" s="5" t="inlineStr">
        <is>
          <t>50,00</t>
        </is>
      </c>
      <c r="F57" s="4" t="inlineStr">
        <is>
          <t>0.00</t>
        </is>
      </c>
    </row>
    <row collapsed="false" customFormat="false" customHeight="false" hidden="false" ht="12.1" outlineLevel="0" r="58">
      <c r="A58" s="5" t="s">
        <f>=HYPERLINK("https://leilaoonline.net/lote/detalhe/118387", "079")</f>
      </c>
      <c r="B58" s="4" t="s">
        <f>=HYPERLINK("https://leilaoonline.net/lote/detalhe/118387", " HONDA/CBX250 TWISTER")</f>
      </c>
      <c r="C58" s="4" t="inlineStr">
        <is>
          <t>Vendido</t>
        </is>
      </c>
      <c r="D58" s="4" t="inlineStr">
        <is>
          <t>1</t>
        </is>
      </c>
      <c r="E58" s="5" t="inlineStr">
        <is>
          <t>3.800,00</t>
        </is>
      </c>
      <c r="F58" s="4" t="inlineStr">
        <is>
          <t>0.00</t>
        </is>
      </c>
    </row>
    <row collapsed="false" customFormat="false" customHeight="false" hidden="false" ht="12.1" outlineLevel="0" r="59">
      <c r="A59" s="5" t="s">
        <f>=HYPERLINK("https://leilaoonline.net/lote/detalhe/118444", "083")</f>
      </c>
      <c r="B59" s="4" t="s">
        <f>=HYPERLINK("https://leilaoonline.net/lote/detalhe/118444", " YAMAHA/DT 180 Z")</f>
      </c>
      <c r="C59" s="4" t="inlineStr">
        <is>
          <t>Vendido</t>
        </is>
      </c>
      <c r="D59" s="4" t="inlineStr">
        <is>
          <t>1</t>
        </is>
      </c>
      <c r="E59" s="5" t="inlineStr">
        <is>
          <t>300,00</t>
        </is>
      </c>
      <c r="F59" s="4" t="inlineStr">
        <is>
          <t>0.00</t>
        </is>
      </c>
    </row>
    <row collapsed="false" customFormat="false" customHeight="false" hidden="false" ht="12.1" outlineLevel="0" r="60">
      <c r="A60" s="5" t="s">
        <f>=HYPERLINK("https://leilaoonline.net/lote/detalhe/118438", "084")</f>
      </c>
      <c r="B60" s="4" t="s">
        <f>=HYPERLINK("https://leilaoonline.net/lote/detalhe/118438", " HONDA/CG 150 TITAN KS")</f>
      </c>
      <c r="C60" s="4" t="inlineStr">
        <is>
          <t>Vendido</t>
        </is>
      </c>
      <c r="D60" s="4" t="inlineStr">
        <is>
          <t>1</t>
        </is>
      </c>
      <c r="E60" s="5" t="inlineStr">
        <is>
          <t>2.700,00</t>
        </is>
      </c>
      <c r="F60" s="4" t="inlineStr">
        <is>
          <t>0.00</t>
        </is>
      </c>
    </row>
    <row collapsed="false" customFormat="false" customHeight="false" hidden="false" ht="12.1" outlineLevel="0" r="61">
      <c r="A61" s="5" t="s">
        <f>=HYPERLINK("https://leilaoonline.net/lote/detalhe/118463", "085")</f>
      </c>
      <c r="B61" s="4" t="s">
        <f>=HYPERLINK("https://leilaoonline.net/lote/detalhe/118463", " HONDA/CG 125")</f>
      </c>
      <c r="C61" s="4" t="inlineStr">
        <is>
          <t>Vendido</t>
        </is>
      </c>
      <c r="D61" s="4" t="inlineStr">
        <is>
          <t>1</t>
        </is>
      </c>
      <c r="E61" s="5" t="inlineStr">
        <is>
          <t>50,00</t>
        </is>
      </c>
      <c r="F61" s="4" t="inlineStr">
        <is>
          <t>0.00</t>
        </is>
      </c>
    </row>
    <row collapsed="false" customFormat="false" customHeight="false" hidden="false" ht="12.1" outlineLevel="0" r="62">
      <c r="A62" s="5" t="s">
        <f>=HYPERLINK("https://leilaoonline.net/lote/detalhe/118466", "086")</f>
      </c>
      <c r="B62" s="4" t="s">
        <f>=HYPERLINK("https://leilaoonline.net/lote/detalhe/118466", " HONDA/CG 125 FAN KS")</f>
      </c>
      <c r="C62" s="4" t="inlineStr">
        <is>
          <t>Vendido</t>
        </is>
      </c>
      <c r="D62" s="4" t="inlineStr">
        <is>
          <t>1</t>
        </is>
      </c>
      <c r="E62" s="5" t="inlineStr">
        <is>
          <t>780,00</t>
        </is>
      </c>
      <c r="F62" s="4" t="inlineStr">
        <is>
          <t>0.00</t>
        </is>
      </c>
    </row>
    <row collapsed="false" customFormat="false" customHeight="false" hidden="false" ht="12.1" outlineLevel="0" r="63">
      <c r="A63" s="5" t="s">
        <f>=HYPERLINK("https://leilaoonline.net/lote/detalhe/118469", "087")</f>
      </c>
      <c r="B63" s="4" t="s">
        <f>=HYPERLINK("https://leilaoonline.net/lote/detalhe/118469", " HONDA/CG 150 TITAN KS")</f>
      </c>
      <c r="C63" s="4" t="inlineStr">
        <is>
          <t>Vendido</t>
        </is>
      </c>
      <c r="D63" s="4" t="inlineStr">
        <is>
          <t>1</t>
        </is>
      </c>
      <c r="E63" s="5" t="inlineStr">
        <is>
          <t>900,00</t>
        </is>
      </c>
      <c r="F63" s="4" t="inlineStr">
        <is>
          <t>0.00</t>
        </is>
      </c>
    </row>
    <row collapsed="false" customFormat="false" customHeight="false" hidden="false" ht="12.1" outlineLevel="0" r="64">
      <c r="A64" s="5" t="s">
        <f>=HYPERLINK("https://leilaoonline.net/lote/detalhe/118452", "088")</f>
      </c>
      <c r="B64" s="4" t="s">
        <f>=HYPERLINK("https://leilaoonline.net/lote/detalhe/118452", " HONDA/HONDA")</f>
      </c>
      <c r="C64" s="4" t="inlineStr">
        <is>
          <t>Vendido</t>
        </is>
      </c>
      <c r="D64" s="4" t="inlineStr">
        <is>
          <t>1</t>
        </is>
      </c>
      <c r="E64" s="5" t="inlineStr">
        <is>
          <t>670,00</t>
        </is>
      </c>
      <c r="F64" s="4" t="inlineStr">
        <is>
          <t>0.00</t>
        </is>
      </c>
    </row>
    <row collapsed="false" customFormat="false" customHeight="false" hidden="false" ht="12.1" outlineLevel="0" r="65">
      <c r="A65" s="5" t="s">
        <f>=HYPERLINK("https://leilaoonline.net/lote/detalhe/118472", "089")</f>
      </c>
      <c r="B65" s="4" t="s">
        <f>=HYPERLINK("https://leilaoonline.net/lote/detalhe/118472", " HONDA/CG 125 FAN KS")</f>
      </c>
      <c r="C65" s="4" t="inlineStr">
        <is>
          <t>Vendido</t>
        </is>
      </c>
      <c r="D65" s="4" t="inlineStr">
        <is>
          <t>1</t>
        </is>
      </c>
      <c r="E65" s="5" t="inlineStr">
        <is>
          <t>1.040,00</t>
        </is>
      </c>
      <c r="F65" s="4" t="inlineStr">
        <is>
          <t>0.00</t>
        </is>
      </c>
    </row>
    <row collapsed="false" customFormat="false" customHeight="false" hidden="false" ht="12.1" outlineLevel="0" r="66">
      <c r="A66" s="5" t="s">
        <f>=HYPERLINK("https://leilaoonline.net/lote/detalhe/118437", "090")</f>
      </c>
      <c r="B66" s="4" t="s">
        <f>=HYPERLINK("https://leilaoonline.net/lote/detalhe/118437", " HONDA/CG 150 TITAN ESD")</f>
      </c>
      <c r="C66" s="4" t="inlineStr">
        <is>
          <t>Vendido</t>
        </is>
      </c>
      <c r="D66" s="4" t="inlineStr">
        <is>
          <t>1</t>
        </is>
      </c>
      <c r="E66" s="5" t="inlineStr">
        <is>
          <t>3.550,00</t>
        </is>
      </c>
      <c r="F66" s="4" t="inlineStr">
        <is>
          <t>0.00</t>
        </is>
      </c>
    </row>
    <row collapsed="false" customFormat="false" customHeight="false" hidden="false" ht="12.1" outlineLevel="0" r="67">
      <c r="A67" s="5" t="s">
        <f>=HYPERLINK("https://leilaoonline.net/lote/detalhe/118389", "092")</f>
      </c>
      <c r="B67" s="4" t="s">
        <f>=HYPERLINK("https://leilaoonline.net/lote/detalhe/118389", " /MOTO")</f>
      </c>
      <c r="C67" s="4" t="inlineStr">
        <is>
          <t>Vendido</t>
        </is>
      </c>
      <c r="D67" s="4" t="inlineStr">
        <is>
          <t>1</t>
        </is>
      </c>
      <c r="E67" s="5" t="inlineStr">
        <is>
          <t>50,00</t>
        </is>
      </c>
      <c r="F67" s="4" t="inlineStr">
        <is>
          <t>0.00</t>
        </is>
      </c>
    </row>
    <row collapsed="false" customFormat="false" customHeight="false" hidden="false" ht="12.1" outlineLevel="0" r="68">
      <c r="A68" s="5" t="s">
        <f>=HYPERLINK("https://leilaoonline.net/lote/detalhe/118423", "093")</f>
      </c>
      <c r="B68" s="4" t="s">
        <f>=HYPERLINK("https://leilaoonline.net/lote/detalhe/118423", " HONDA/CG")</f>
      </c>
      <c r="C68" s="4" t="inlineStr">
        <is>
          <t>Vendido</t>
        </is>
      </c>
      <c r="D68" s="4" t="inlineStr">
        <is>
          <t>1</t>
        </is>
      </c>
      <c r="E68" s="5" t="inlineStr">
        <is>
          <t>50,00</t>
        </is>
      </c>
      <c r="F68" s="4" t="inlineStr">
        <is>
          <t>0.00</t>
        </is>
      </c>
    </row>
    <row collapsed="false" customFormat="false" customHeight="false" hidden="false" ht="12.1" outlineLevel="0" r="69">
      <c r="A69" s="5" t="s">
        <f>=HYPERLINK("https://leilaoonline.net/lote/detalhe/118434", "095")</f>
      </c>
      <c r="B69" s="4" t="s">
        <f>=HYPERLINK("https://leilaoonline.net/lote/detalhe/118434", " HONDA/CG 150 TITAN KS")</f>
      </c>
      <c r="C69" s="4" t="inlineStr">
        <is>
          <t>Vendido</t>
        </is>
      </c>
      <c r="D69" s="4" t="inlineStr">
        <is>
          <t>1</t>
        </is>
      </c>
      <c r="E69" s="5" t="inlineStr">
        <is>
          <t>3.500,00</t>
        </is>
      </c>
      <c r="F69" s="4" t="inlineStr">
        <is>
          <t>0.00</t>
        </is>
      </c>
    </row>
    <row collapsed="false" customFormat="false" customHeight="false" hidden="false" ht="12.1" outlineLevel="0" r="70">
      <c r="A70" s="5" t="s">
        <f>=HYPERLINK("https://leilaoonline.net/lote/detalhe/118394", "096")</f>
      </c>
      <c r="B70" s="4" t="s">
        <f>=HYPERLINK("https://leilaoonline.net/lote/detalhe/118394", " /MOTO")</f>
      </c>
      <c r="C70" s="4" t="inlineStr">
        <is>
          <t>Vendido</t>
        </is>
      </c>
      <c r="D70" s="4" t="inlineStr">
        <is>
          <t>1</t>
        </is>
      </c>
      <c r="E70" s="5" t="inlineStr">
        <is>
          <t>50,00</t>
        </is>
      </c>
      <c r="F70" s="4" t="inlineStr">
        <is>
          <t>0.00</t>
        </is>
      </c>
    </row>
    <row collapsed="false" customFormat="false" customHeight="false" hidden="false" ht="12.1" outlineLevel="0" r="71">
      <c r="A71" s="5" t="s">
        <f>=HYPERLINK("https://leilaoonline.net/lote/detalhe/118471", "097")</f>
      </c>
      <c r="B71" s="4" t="s">
        <f>=HYPERLINK("https://leilaoonline.net/lote/detalhe/118471", " /MOTO")</f>
      </c>
      <c r="C71" s="4" t="inlineStr">
        <is>
          <t>Vendido</t>
        </is>
      </c>
      <c r="D71" s="4" t="inlineStr">
        <is>
          <t>1</t>
        </is>
      </c>
      <c r="E71" s="5" t="inlineStr">
        <is>
          <t>310,00</t>
        </is>
      </c>
      <c r="F71" s="4" t="inlineStr">
        <is>
          <t>0.00</t>
        </is>
      </c>
    </row>
    <row collapsed="false" customFormat="false" customHeight="false" hidden="false" ht="12.1" outlineLevel="0" r="72">
      <c r="A72" s="5" t="s">
        <f>=HYPERLINK("https://leilaoonline.net/lote/detalhe/118445", "098")</f>
      </c>
      <c r="B72" s="4" t="s">
        <f>=HYPERLINK("https://leilaoonline.net/lote/detalhe/118445", " /MOTO")</f>
      </c>
      <c r="C72" s="4" t="inlineStr">
        <is>
          <t>Vendido</t>
        </is>
      </c>
      <c r="D72" s="4" t="inlineStr">
        <is>
          <t>1</t>
        </is>
      </c>
      <c r="E72" s="5" t="inlineStr">
        <is>
          <t>50,00</t>
        </is>
      </c>
      <c r="F72" s="4" t="inlineStr">
        <is>
          <t>0.00</t>
        </is>
      </c>
    </row>
    <row collapsed="false" customFormat="false" customHeight="false" hidden="false" ht="12.1" outlineLevel="0" r="73">
      <c r="A73" s="5" t="s">
        <f>=HYPERLINK("https://leilaoonline.net/lote/detalhe/118459", "099")</f>
      </c>
      <c r="B73" s="4" t="s">
        <f>=HYPERLINK("https://leilaoonline.net/lote/detalhe/118459", " DAFRA/SUPER DAFRA")</f>
      </c>
      <c r="C73" s="4" t="inlineStr">
        <is>
          <t>Vendido</t>
        </is>
      </c>
      <c r="D73" s="4" t="inlineStr">
        <is>
          <t>1</t>
        </is>
      </c>
      <c r="E73" s="5" t="inlineStr">
        <is>
          <t>90,00</t>
        </is>
      </c>
      <c r="F73" s="4" t="inlineStr">
        <is>
          <t>0.00</t>
        </is>
      </c>
    </row>
    <row collapsed="false" customFormat="false" customHeight="false" hidden="false" ht="12.1" outlineLevel="0" r="74">
      <c r="A74" s="5" t="s">
        <f>=HYPERLINK("https://leilaoonline.net/lote/detalhe/118468", "101")</f>
      </c>
      <c r="B74" s="4" t="s">
        <f>=HYPERLINK("https://leilaoonline.net/lote/detalhe/118468", " HONDA/CG 125 TITAN ES")</f>
      </c>
      <c r="C74" s="4" t="inlineStr">
        <is>
          <t>Vendido</t>
        </is>
      </c>
      <c r="D74" s="4" t="inlineStr">
        <is>
          <t>1</t>
        </is>
      </c>
      <c r="E74" s="5" t="inlineStr">
        <is>
          <t>720,00</t>
        </is>
      </c>
      <c r="F74" s="4" t="inlineStr">
        <is>
          <t>0.00</t>
        </is>
      </c>
    </row>
    <row collapsed="false" customFormat="false" customHeight="false" hidden="false" ht="12.1" outlineLevel="0" r="75">
      <c r="A75" s="5" t="s">
        <f>=HYPERLINK("https://leilaoonline.net/lote/detalhe/118386", "103")</f>
      </c>
      <c r="B75" s="4" t="s">
        <f>=HYPERLINK("https://leilaoonline.net/lote/detalhe/118386", " HONDA/HONDA")</f>
      </c>
      <c r="C75" s="4" t="inlineStr">
        <is>
          <t>Vendido</t>
        </is>
      </c>
      <c r="D75" s="4" t="inlineStr">
        <is>
          <t>1</t>
        </is>
      </c>
      <c r="E75" s="5" t="inlineStr">
        <is>
          <t>50,00</t>
        </is>
      </c>
      <c r="F75" s="4" t="inlineStr">
        <is>
          <t>0.00</t>
        </is>
      </c>
    </row>
    <row collapsed="false" customFormat="false" customHeight="false" hidden="false" ht="12.1" outlineLevel="0" r="76">
      <c r="A76" s="5" t="s">
        <f>=HYPERLINK("https://leilaoonline.net/lote/detalhe/118427", "105")</f>
      </c>
      <c r="B76" s="4" t="s">
        <f>=HYPERLINK("https://leilaoonline.net/lote/detalhe/118427", " /CG")</f>
      </c>
      <c r="C76" s="4" t="inlineStr">
        <is>
          <t>Vendido</t>
        </is>
      </c>
      <c r="D76" s="4" t="inlineStr">
        <is>
          <t>1</t>
        </is>
      </c>
      <c r="E76" s="5" t="inlineStr">
        <is>
          <t>100,00</t>
        </is>
      </c>
      <c r="F76" s="4" t="inlineStr">
        <is>
          <t>0.00</t>
        </is>
      </c>
    </row>
    <row collapsed="false" customFormat="false" customHeight="false" hidden="false" ht="12.1" outlineLevel="0" r="77">
      <c r="A77" s="5" t="s">
        <f>=HYPERLINK("https://leilaoonline.net/lote/detalhe/118420", "106")</f>
      </c>
      <c r="B77" s="4" t="s">
        <f>=HYPERLINK("https://leilaoonline.net/lote/detalhe/118420", " HONDA/CG 150 TITAN KS")</f>
      </c>
      <c r="C77" s="4" t="inlineStr">
        <is>
          <t>Vendido</t>
        </is>
      </c>
      <c r="D77" s="4" t="inlineStr">
        <is>
          <t>1</t>
        </is>
      </c>
      <c r="E77" s="5" t="inlineStr">
        <is>
          <t>270,00</t>
        </is>
      </c>
      <c r="F77" s="4" t="inlineStr">
        <is>
          <t>0.00</t>
        </is>
      </c>
    </row>
    <row collapsed="false" customFormat="false" customHeight="false" hidden="false" ht="12.1" outlineLevel="0" r="78">
      <c r="A78" s="5" t="s">
        <f>=HYPERLINK("https://leilaoonline.net/lote/detalhe/118455", "107")</f>
      </c>
      <c r="B78" s="4" t="s">
        <f>=HYPERLINK("https://leilaoonline.net/lote/detalhe/118455", " HONDA/HONDA")</f>
      </c>
      <c r="C78" s="4" t="inlineStr">
        <is>
          <t>Vendido</t>
        </is>
      </c>
      <c r="D78" s="4" t="inlineStr">
        <is>
          <t>1</t>
        </is>
      </c>
      <c r="E78" s="5" t="inlineStr">
        <is>
          <t>50,00</t>
        </is>
      </c>
      <c r="F78" s="4" t="inlineStr">
        <is>
          <t>0.00</t>
        </is>
      </c>
    </row>
    <row collapsed="false" customFormat="false" customHeight="false" hidden="false" ht="12.1" outlineLevel="0" r="79">
      <c r="A79" s="5" t="s">
        <f>=HYPERLINK("https://leilaoonline.net/lote/detalhe/118430", "108")</f>
      </c>
      <c r="B79" s="4" t="s">
        <f>=HYPERLINK("https://leilaoonline.net/lote/detalhe/118430", " /MOTO")</f>
      </c>
      <c r="C79" s="4" t="inlineStr">
        <is>
          <t>Vendido</t>
        </is>
      </c>
      <c r="D79" s="4" t="inlineStr">
        <is>
          <t>1</t>
        </is>
      </c>
      <c r="E79" s="5" t="inlineStr">
        <is>
          <t>50,00</t>
        </is>
      </c>
      <c r="F79" s="4" t="inlineStr">
        <is>
          <t>0.00</t>
        </is>
      </c>
    </row>
    <row collapsed="false" customFormat="false" customHeight="false" hidden="false" ht="12.1" outlineLevel="0" r="80">
      <c r="A80" s="5" t="s">
        <f>=HYPERLINK("https://leilaoonline.net/lote/detalhe/118435", "109")</f>
      </c>
      <c r="B80" s="4" t="s">
        <f>=HYPERLINK("https://leilaoonline.net/lote/detalhe/118435", " HONDA/CG 150 TITAN KS")</f>
      </c>
      <c r="C80" s="4" t="inlineStr">
        <is>
          <t>Vendido</t>
        </is>
      </c>
      <c r="D80" s="4" t="inlineStr">
        <is>
          <t>1</t>
        </is>
      </c>
      <c r="E80" s="5" t="inlineStr">
        <is>
          <t>720,00</t>
        </is>
      </c>
      <c r="F80" s="4" t="inlineStr">
        <is>
          <t>0.00</t>
        </is>
      </c>
    </row>
    <row collapsed="false" customFormat="false" customHeight="false" hidden="false" ht="12.1" outlineLevel="0" r="81">
      <c r="A81" s="5" t="s">
        <f>=HYPERLINK("https://leilaoonline.net/lote/detalhe/118385", "110")</f>
      </c>
      <c r="B81" s="4" t="s">
        <f>=HYPERLINK("https://leilaoonline.net/lote/detalhe/118385", " HONDA/CG 125 TITAN KS")</f>
      </c>
      <c r="C81" s="4" t="inlineStr">
        <is>
          <t>Vendido</t>
        </is>
      </c>
      <c r="D81" s="4" t="inlineStr">
        <is>
          <t>1</t>
        </is>
      </c>
      <c r="E81" s="5" t="inlineStr">
        <is>
          <t>50,00</t>
        </is>
      </c>
      <c r="F81" s="4" t="inlineStr">
        <is>
          <t>0.00</t>
        </is>
      </c>
    </row>
    <row collapsed="false" customFormat="false" customHeight="false" hidden="false" ht="12.1" outlineLevel="0" r="82">
      <c r="A82" s="5" t="s">
        <f>=HYPERLINK("https://leilaoonline.net/lote/detalhe/118388", "111")</f>
      </c>
      <c r="B82" s="4" t="s">
        <f>=HYPERLINK("https://leilaoonline.net/lote/detalhe/118388", " /MOTO")</f>
      </c>
      <c r="C82" s="4" t="inlineStr">
        <is>
          <t>Vendido</t>
        </is>
      </c>
      <c r="D82" s="4" t="inlineStr">
        <is>
          <t>1</t>
        </is>
      </c>
      <c r="E82" s="5" t="inlineStr">
        <is>
          <t>50,00</t>
        </is>
      </c>
      <c r="F82" s="4" t="inlineStr">
        <is>
          <t>0.00</t>
        </is>
      </c>
    </row>
    <row collapsed="false" customFormat="false" customHeight="false" hidden="false" ht="12.1" outlineLevel="0" r="83">
      <c r="A83" s="5" t="s">
        <f>=HYPERLINK("https://leilaoonline.net/lote/detalhe/118462", "112")</f>
      </c>
      <c r="B83" s="4" t="s">
        <f>=HYPERLINK("https://leilaoonline.net/lote/detalhe/118462", " SUNDOWN/MAX 125 SED")</f>
      </c>
      <c r="C83" s="4" t="inlineStr">
        <is>
          <t>Vendido</t>
        </is>
      </c>
      <c r="D83" s="4" t="inlineStr">
        <is>
          <t>1</t>
        </is>
      </c>
      <c r="E83" s="5" t="inlineStr">
        <is>
          <t>50,00</t>
        </is>
      </c>
      <c r="F83" s="4" t="inlineStr">
        <is>
          <t>0.00</t>
        </is>
      </c>
    </row>
    <row collapsed="false" customFormat="false" customHeight="false" hidden="false" ht="12.1" outlineLevel="0" r="84">
      <c r="A84" s="5" t="s">
        <f>=HYPERLINK("https://leilaoonline.net/lote/detalhe/118428", "113")</f>
      </c>
      <c r="B84" s="4" t="s">
        <f>=HYPERLINK("https://leilaoonline.net/lote/detalhe/118428", " SUNDOWN/MAX 125 SE")</f>
      </c>
      <c r="C84" s="4" t="inlineStr">
        <is>
          <t>Vendido</t>
        </is>
      </c>
      <c r="D84" s="4" t="inlineStr">
        <is>
          <t>1</t>
        </is>
      </c>
      <c r="E84" s="5" t="inlineStr">
        <is>
          <t>50,00</t>
        </is>
      </c>
      <c r="F84" s="4" t="inlineStr">
        <is>
          <t>0.00</t>
        </is>
      </c>
    </row>
    <row collapsed="false" customFormat="false" customHeight="false" hidden="false" ht="12.1" outlineLevel="0" r="85">
      <c r="A85" s="5" t="s">
        <f>=HYPERLINK("https://leilaoonline.net/lote/detalhe/118429", "115")</f>
      </c>
      <c r="B85" s="4" t="s">
        <f>=HYPERLINK("https://leilaoonline.net/lote/detalhe/118429", " HONDA/CG")</f>
      </c>
      <c r="C85" s="4" t="inlineStr">
        <is>
          <t>Vendido</t>
        </is>
      </c>
      <c r="D85" s="4" t="inlineStr">
        <is>
          <t>1</t>
        </is>
      </c>
      <c r="E85" s="5" t="inlineStr">
        <is>
          <t>100,00</t>
        </is>
      </c>
      <c r="F85" s="4" t="inlineStr">
        <is>
          <t>0.00</t>
        </is>
      </c>
    </row>
    <row collapsed="false" customFormat="false" customHeight="false" hidden="false" ht="12.1" outlineLevel="0" r="86">
      <c r="A86" s="5" t="s">
        <f>=HYPERLINK("https://leilaoonline.net/lote/detalhe/118400", "116")</f>
      </c>
      <c r="B86" s="4" t="s">
        <f>=HYPERLINK("https://leilaoonline.net/lote/detalhe/118400", " HONDA/CG")</f>
      </c>
      <c r="C86" s="4" t="inlineStr">
        <is>
          <t>Vendido</t>
        </is>
      </c>
      <c r="D86" s="4" t="inlineStr">
        <is>
          <t>1</t>
        </is>
      </c>
      <c r="E86" s="5" t="inlineStr">
        <is>
          <t>50,00</t>
        </is>
      </c>
      <c r="F86" s="4" t="inlineStr">
        <is>
          <t>0.00</t>
        </is>
      </c>
    </row>
    <row collapsed="false" customFormat="false" customHeight="false" hidden="false" ht="12.1" outlineLevel="0" r="87">
      <c r="A87" s="5" t="s">
        <f>=HYPERLINK("https://leilaoonline.net/lote/detalhe/118395", "117")</f>
      </c>
      <c r="B87" s="4" t="s">
        <f>=HYPERLINK("https://leilaoonline.net/lote/detalhe/118395", " /MOTO")</f>
      </c>
      <c r="C87" s="4" t="inlineStr">
        <is>
          <t>Vendido</t>
        </is>
      </c>
      <c r="D87" s="4" t="inlineStr">
        <is>
          <t>1</t>
        </is>
      </c>
      <c r="E87" s="5" t="inlineStr">
        <is>
          <t>50,00</t>
        </is>
      </c>
      <c r="F87" s="4" t="inlineStr">
        <is>
          <t>0.00</t>
        </is>
      </c>
    </row>
    <row collapsed="false" customFormat="false" customHeight="false" hidden="false" ht="12.1" outlineLevel="0" r="88">
      <c r="A88" s="5" t="s">
        <f>=HYPERLINK("https://leilaoonline.net/lote/detalhe/118432", "118")</f>
      </c>
      <c r="B88" s="4" t="s">
        <f>=HYPERLINK("https://leilaoonline.net/lote/detalhe/118432", " YAMAHA/YBR 125 K")</f>
      </c>
      <c r="C88" s="4" t="inlineStr">
        <is>
          <t>Vendido</t>
        </is>
      </c>
      <c r="D88" s="4" t="inlineStr">
        <is>
          <t>1</t>
        </is>
      </c>
      <c r="E88" s="5" t="inlineStr">
        <is>
          <t>110,00</t>
        </is>
      </c>
      <c r="F88" s="4" t="inlineStr">
        <is>
          <t>0.00</t>
        </is>
      </c>
    </row>
    <row collapsed="false" customFormat="false" customHeight="false" hidden="false" ht="12.1" outlineLevel="0" r="89">
      <c r="A89" s="5" t="s">
        <f>=HYPERLINK("https://leilaoonline.net/lote/detalhe/118431", "120")</f>
      </c>
      <c r="B89" s="4" t="s">
        <f>=HYPERLINK("https://leilaoonline.net/lote/detalhe/118431", " HONDA/CG 125 TITAN")</f>
      </c>
      <c r="C89" s="4" t="inlineStr">
        <is>
          <t>Vendido</t>
        </is>
      </c>
      <c r="D89" s="4" t="inlineStr">
        <is>
          <t>1</t>
        </is>
      </c>
      <c r="E89" s="5" t="inlineStr">
        <is>
          <t>110,00</t>
        </is>
      </c>
      <c r="F89" s="4" t="inlineStr">
        <is>
          <t>0.00</t>
        </is>
      </c>
    </row>
    <row collapsed="false" customFormat="false" customHeight="false" hidden="false" ht="12.1" outlineLevel="0" r="90">
      <c r="A90" s="5" t="s">
        <f>=HYPERLINK("https://leilaoonline.net/lote/detalhe/118467", "121")</f>
      </c>
      <c r="B90" s="4" t="s">
        <f>=HYPERLINK("https://leilaoonline.net/lote/detalhe/118467", " HONDA/HONDA")</f>
      </c>
      <c r="C90" s="4" t="inlineStr">
        <is>
          <t>Vendido</t>
        </is>
      </c>
      <c r="D90" s="4" t="inlineStr">
        <is>
          <t>1</t>
        </is>
      </c>
      <c r="E90" s="5" t="inlineStr">
        <is>
          <t>770,00</t>
        </is>
      </c>
      <c r="F90" s="4" t="inlineStr">
        <is>
          <t>0.00</t>
        </is>
      </c>
    </row>
    <row collapsed="false" customFormat="false" customHeight="false" hidden="false" ht="12.1" outlineLevel="0" r="91">
      <c r="A91" s="5" t="s">
        <f>=HYPERLINK("https://leilaoonline.net/lote/detalhe/118401", "122")</f>
      </c>
      <c r="B91" s="4" t="s">
        <f>=HYPERLINK("https://leilaoonline.net/lote/detalhe/118401", " YAMAHA/YBR 125 K")</f>
      </c>
      <c r="C91" s="4" t="inlineStr">
        <is>
          <t>Vendido</t>
        </is>
      </c>
      <c r="D91" s="4" t="inlineStr">
        <is>
          <t>1</t>
        </is>
      </c>
      <c r="E91" s="5" t="inlineStr">
        <is>
          <t>50,00</t>
        </is>
      </c>
      <c r="F91" s="4" t="inlineStr">
        <is>
          <t>0.00</t>
        </is>
      </c>
    </row>
    <row collapsed="false" customFormat="false" customHeight="false" hidden="false" ht="12.1" outlineLevel="0" r="92">
      <c r="A92" s="5" t="s">
        <f>=HYPERLINK("https://leilaoonline.net/lote/detalhe/118470", "123")</f>
      </c>
      <c r="B92" s="4" t="s">
        <f>=HYPERLINK("https://leilaoonline.net/lote/detalhe/118470", " HONDA/HONDA")</f>
      </c>
      <c r="C92" s="4" t="inlineStr">
        <is>
          <t>Vendido</t>
        </is>
      </c>
      <c r="D92" s="4" t="inlineStr">
        <is>
          <t>1</t>
        </is>
      </c>
      <c r="E92" s="5" t="inlineStr">
        <is>
          <t>50,00</t>
        </is>
      </c>
      <c r="F92" s="4" t="inlineStr">
        <is>
          <t>0.00</t>
        </is>
      </c>
    </row>
    <row collapsed="false" customFormat="false" customHeight="false" hidden="false" ht="12.1" outlineLevel="0" r="93">
      <c r="A93" s="5" t="s">
        <f>=HYPERLINK("https://leilaoonline.net/lote/detalhe/118390", "124")</f>
      </c>
      <c r="B93" s="4" t="s">
        <f>=HYPERLINK("https://leilaoonline.net/lote/detalhe/118390", " YAMAHA/YAMAHA")</f>
      </c>
      <c r="C93" s="4" t="inlineStr">
        <is>
          <t>Vendido</t>
        </is>
      </c>
      <c r="D93" s="4" t="inlineStr">
        <is>
          <t>1</t>
        </is>
      </c>
      <c r="E93" s="5" t="inlineStr">
        <is>
          <t>50,00</t>
        </is>
      </c>
      <c r="F93" s="4" t="inlineStr">
        <is>
          <t>0.00</t>
        </is>
      </c>
    </row>
    <row collapsed="false" customFormat="false" customHeight="false" hidden="false" ht="12.1" outlineLevel="0" r="94">
      <c r="A94" s="5" t="s">
        <f>=HYPERLINK("https://leilaoonline.net/lote/detalhe/118465", "125")</f>
      </c>
      <c r="B94" s="4" t="s">
        <f>=HYPERLINK("https://leilaoonline.net/lote/detalhe/118465", " /MOTO")</f>
      </c>
      <c r="C94" s="4" t="inlineStr">
        <is>
          <t>Vendido</t>
        </is>
      </c>
      <c r="D94" s="4" t="inlineStr">
        <is>
          <t>1</t>
        </is>
      </c>
      <c r="E94" s="5" t="inlineStr">
        <is>
          <t>80,00</t>
        </is>
      </c>
      <c r="F94" s="4" t="inlineStr">
        <is>
          <t>0.00</t>
        </is>
      </c>
    </row>
    <row collapsed="false" customFormat="false" customHeight="false" hidden="false" ht="12.1" outlineLevel="0" r="95">
      <c r="A95" s="5" t="s">
        <f>=HYPERLINK("https://leilaoonline.net/lote/detalhe/118464", "126")</f>
      </c>
      <c r="B95" s="4" t="s">
        <f>=HYPERLINK("https://leilaoonline.net/lote/detalhe/118464", " /MOTO")</f>
      </c>
      <c r="C95" s="4" t="inlineStr">
        <is>
          <t>Vendido</t>
        </is>
      </c>
      <c r="D95" s="4" t="inlineStr">
        <is>
          <t>1</t>
        </is>
      </c>
      <c r="E95" s="5" t="inlineStr">
        <is>
          <t>50,00</t>
        </is>
      </c>
      <c r="F95" s="4" t="inlineStr">
        <is>
          <t>0.00</t>
        </is>
      </c>
    </row>
    <row collapsed="false" customFormat="false" customHeight="false" hidden="false" ht="12.1" outlineLevel="0" r="96">
      <c r="A96" s="5" t="s">
        <f>=HYPERLINK("https://leilaoonline.net/lote/detalhe/118396", "127")</f>
      </c>
      <c r="B96" s="4" t="s">
        <f>=HYPERLINK("https://leilaoonline.net/lote/detalhe/118396", " /CG")</f>
      </c>
      <c r="C96" s="4" t="inlineStr">
        <is>
          <t>Vendido</t>
        </is>
      </c>
      <c r="D96" s="4" t="inlineStr">
        <is>
          <t>1</t>
        </is>
      </c>
      <c r="E96" s="5" t="inlineStr">
        <is>
          <t>50,00</t>
        </is>
      </c>
      <c r="F96" s="4" t="inlineStr">
        <is>
          <t>0.00</t>
        </is>
      </c>
    </row>
    <row collapsed="false" customFormat="false" customHeight="false" hidden="false" ht="12.1" outlineLevel="0" r="97">
      <c r="A97" s="5" t="s">
        <f>=HYPERLINK("https://leilaoonline.net/lote/detalhe/118404", "128")</f>
      </c>
      <c r="B97" s="4" t="s">
        <f>=HYPERLINK("https://leilaoonline.net/lote/detalhe/118404", " HONDA/HONDA")</f>
      </c>
      <c r="C97" s="4" t="inlineStr">
        <is>
          <t>Vendido</t>
        </is>
      </c>
      <c r="D97" s="4" t="inlineStr">
        <is>
          <t>1</t>
        </is>
      </c>
      <c r="E97" s="5" t="inlineStr">
        <is>
          <t>50,00</t>
        </is>
      </c>
      <c r="F97" s="4" t="inlineStr">
        <is>
          <t>0.00</t>
        </is>
      </c>
    </row>
    <row collapsed="false" customFormat="false" customHeight="false" hidden="false" ht="12.1" outlineLevel="0" r="98">
      <c r="A98" s="5" t="s">
        <f>=HYPERLINK("https://leilaoonline.net/lote/detalhe/118397", "129")</f>
      </c>
      <c r="B98" s="4" t="s">
        <f>=HYPERLINK("https://leilaoonline.net/lote/detalhe/118397", " YAMAHA/YBR")</f>
      </c>
      <c r="C98" s="4" t="inlineStr">
        <is>
          <t>Vendido</t>
        </is>
      </c>
      <c r="D98" s="4" t="inlineStr">
        <is>
          <t>1</t>
        </is>
      </c>
      <c r="E98" s="5" t="inlineStr">
        <is>
          <t>50,00</t>
        </is>
      </c>
      <c r="F98" s="4" t="inlineStr">
        <is>
          <t>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2026-04-14T20:16:14.00Z</dcterms:created>
  <dc:creator>Tellks Tecnologia</dc:creator>
  <cp:revision>0</cp:revision>
</cp:coreProperties>
</file>