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Onix • Uno • Mbenz • Eclipse 20 • Fusion • City • Blazer • Virtus •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21/01/2022 15:30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=HYPERLINK("https://leilaoonline.net/lote/detalhe/113688", "099")</f>
      </c>
      <c r="B11" s="4" t="s">
        <f>=HYPERLINK("https://leilaoonline.net/lote/detalhe/113688", "veja o vídeo!! CHEVROLET/ONIX 1.4AT LTE; 2017/2018; CINZA; ALCO./GASOL. - FUNCIONANDO")</f>
      </c>
      <c r="C11" s="4" t="inlineStr">
        <is>
          <t>Não vendido</t>
        </is>
      </c>
      <c r="D11" s="4" t="inlineStr">
        <is>
          <t>14</t>
        </is>
      </c>
      <c r="E11" s="5" t="inlineStr">
        <is>
          <t>32.500,00</t>
        </is>
      </c>
      <c r="F11" s="4" t="inlineStr">
        <is>
          <t>1250.00</t>
        </is>
      </c>
    </row>
    <row collapsed="false" customFormat="false" customHeight="false" hidden="false" ht="12.1" outlineLevel="0" r="12">
      <c r="A12" s="5" t="s">
        <f>=HYPERLINK("https://leilaoonline.net/lote/detalhe/113687", "106")</f>
      </c>
      <c r="B12" s="4" t="s">
        <f>=HYPERLINK("https://leilaoonline.net/lote/detalhe/113687", "veja o vídeo!! I/M. BENZ GLK 300; 2010/2011; PRATA; GASOLINA - APROX. 82.260KM - FUNCIONANDO")</f>
      </c>
      <c r="C12" s="4" t="inlineStr">
        <is>
          <t>Não vendido</t>
        </is>
      </c>
      <c r="D12" s="4" t="inlineStr">
        <is>
          <t>8</t>
        </is>
      </c>
      <c r="E12" s="5" t="inlineStr">
        <is>
          <t>37.500,00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=HYPERLINK("https://leilaoonline.net/lote/detalhe/113695", "112")</f>
      </c>
      <c r="B13" s="4" t="s">
        <f>=HYPERLINK("https://leilaoonline.net/lote/detalhe/113695", "veja o vídeo!! I/MMC ECLIPSE CR HPESAWD; 2019/2020; VERMELHA; GASOLINA - FUNCIONANDO - IPVA 2022 PAGO")</f>
      </c>
      <c r="C13" s="4" t="inlineStr">
        <is>
          <t>Não vendido</t>
        </is>
      </c>
      <c r="D13" s="4" t="inlineStr">
        <is>
          <t>72</t>
        </is>
      </c>
      <c r="E13" s="5" t="inlineStr">
        <is>
          <t>115.000,00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=HYPERLINK("https://leilaoonline.net/lote/detalhe/114916", "113")</f>
      </c>
      <c r="B14" s="4" t="s">
        <f>=HYPERLINK("https://leilaoonline.net/lote/detalhe/114916", "veja o vídeo!! NISSAN/LIVINA 16SL; 2009/2010; VERMELHA; ALCO./GASOL. - FUNCIONANDO")</f>
      </c>
      <c r="C14" s="4" t="inlineStr">
        <is>
          <t>Não vendido</t>
        </is>
      </c>
      <c r="D14" s="4" t="inlineStr">
        <is>
          <t>17</t>
        </is>
      </c>
      <c r="E14" s="5" t="inlineStr">
        <is>
          <t>15.000,00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=HYPERLINK("https://leilaoonline.net/lote/detalhe/113690", "116")</f>
      </c>
      <c r="B15" s="4" t="s">
        <f>=HYPERLINK("https://leilaoonline.net/lote/detalhe/113690", "veja o vídeo!! I/MERCEDES BENZ C180; 2015/2015; BRANCA; GASOLINA - FUNCIONANDO")</f>
      </c>
      <c r="C15" s="4" t="inlineStr">
        <is>
          <t>Não vendido</t>
        </is>
      </c>
      <c r="D15" s="4" t="inlineStr">
        <is>
          <t>27</t>
        </is>
      </c>
      <c r="E15" s="5" t="inlineStr">
        <is>
          <t>64.000,00</t>
        </is>
      </c>
      <c r="F15" s="4" t="inlineStr">
        <is>
          <t>1250.00</t>
        </is>
      </c>
    </row>
    <row collapsed="false" customFormat="false" customHeight="false" hidden="false" ht="12.1" outlineLevel="0" r="16">
      <c r="A16" s="5" t="s">
        <f>=HYPERLINK("https://leilaoonline.net/lote/detalhe/113694", "119")</f>
      </c>
      <c r="B16" s="4" t="s">
        <f>=HYPERLINK("https://leilaoonline.net/lote/detalhe/113694", "veja o vídeo!! VW/QUANTUM GL; 1994/1995; VERDE; GASOLINA - FUNCIONANDO")</f>
      </c>
      <c r="C16" s="4" t="inlineStr">
        <is>
          <t>Vendido</t>
        </is>
      </c>
      <c r="D16" s="4" t="inlineStr">
        <is>
          <t>40</t>
        </is>
      </c>
      <c r="E16" s="5" t="inlineStr">
        <is>
          <t>10.750,00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=HYPERLINK("https://leilaoonline.net/lote/detalhe/114915", "120")</f>
      </c>
      <c r="B17" s="4" t="s">
        <f>=HYPERLINK("https://leilaoonline.net/lote/detalhe/114915", "veja o vídeo!! NISSAN/LIVINA 18S; 2013/2013; BRANCA; ALCO./GASOL.")</f>
      </c>
      <c r="C17" s="4" t="inlineStr">
        <is>
          <t>Não vendido</t>
        </is>
      </c>
      <c r="D17" s="4" t="inlineStr">
        <is>
          <t>41</t>
        </is>
      </c>
      <c r="E17" s="5" t="inlineStr">
        <is>
          <t>21.000,00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=HYPERLINK("https://leilaoonline.net/lote/detalhe/113693", "121")</f>
      </c>
      <c r="B18" s="4" t="s">
        <f>=HYPERLINK("https://leilaoonline.net/lote/detalhe/113693", "veja o vídeo!! I/FORD FUSION AWD GTDI B; 2015/2015; BRANCA; GASOLINA - FUNCIONANDO")</f>
      </c>
      <c r="C18" s="4" t="inlineStr">
        <is>
          <t>Não vendido</t>
        </is>
      </c>
      <c r="D18" s="4" t="inlineStr">
        <is>
          <t>43</t>
        </is>
      </c>
      <c r="E18" s="5" t="inlineStr">
        <is>
          <t>57.500,00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=HYPERLINK("https://leilaoonline.net/lote/detalhe/113691", "122")</f>
      </c>
      <c r="B19" s="4" t="s">
        <f>=HYPERLINK("https://leilaoonline.net/lote/detalhe/113691", "veja o vídeo!! HONDA/CITY EX CVT; 2017/2017; PRETA; ALCO./GASOL. - FUNCIONANDO")</f>
      </c>
      <c r="C19" s="4" t="inlineStr">
        <is>
          <t>Vendido</t>
        </is>
      </c>
      <c r="D19" s="4" t="inlineStr">
        <is>
          <t>111</t>
        </is>
      </c>
      <c r="E19" s="5" t="inlineStr">
        <is>
          <t>49.250,00</t>
        </is>
      </c>
      <c r="F19" s="4" t="inlineStr">
        <is>
          <t>250.00</t>
        </is>
      </c>
    </row>
    <row collapsed="false" customFormat="false" customHeight="false" hidden="false" ht="12.1" outlineLevel="0" r="20">
      <c r="A20" s="5" t="s">
        <f>=HYPERLINK("https://leilaoonline.net/lote/detalhe/114625", "123")</f>
      </c>
      <c r="B20" s="4" t="s">
        <f>=HYPERLINK("https://leilaoonline.net/lote/detalhe/114625", "veja o vídeo!! VW/UP TAKE MA; 2015/2015; PRETA; ALCO./GASOL. - FUNCIONANDO")</f>
      </c>
      <c r="C20" s="4" t="inlineStr">
        <is>
          <t>Não vendido</t>
        </is>
      </c>
      <c r="D20" s="4" t="inlineStr">
        <is>
          <t>46</t>
        </is>
      </c>
      <c r="E20" s="5" t="inlineStr">
        <is>
          <t>24.500,00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=HYPERLINK("https://leilaoonline.net/lote/detalhe/114696", "124")</f>
      </c>
      <c r="B21" s="4" t="s">
        <f>=HYPERLINK("https://leilaoonline.net/lote/detalhe/114696", "HYUNDAI/HB20S 1.0M UNIQ; 2019/2019; BRANCA; ALCO./GASOL. - FUNCIONANDO")</f>
      </c>
      <c r="C21" s="4" t="inlineStr">
        <is>
          <t>Não vendido</t>
        </is>
      </c>
      <c r="D21" s="4" t="inlineStr">
        <is>
          <t>23</t>
        </is>
      </c>
      <c r="E21" s="5" t="inlineStr">
        <is>
          <t>34.250,00</t>
        </is>
      </c>
      <c r="F21" s="4" t="inlineStr">
        <is>
          <t>1250.00</t>
        </is>
      </c>
    </row>
    <row collapsed="false" customFormat="false" customHeight="false" hidden="false" ht="12.1" outlineLevel="0" r="22">
      <c r="A22" s="5" t="s">
        <f>=HYPERLINK("https://leilaoonline.net/lote/detalhe/114623", "125")</f>
      </c>
      <c r="B22" s="4" t="s">
        <f>=HYPERLINK("https://leilaoonline.net/lote/detalhe/114623", "veja o vídeo!! IMP/GM ASTRA GLS; 1995/1995; PRETA; GASOLINA - FUNCIONANDO")</f>
      </c>
      <c r="C22" s="4" t="inlineStr">
        <is>
          <t>Não vendido</t>
        </is>
      </c>
      <c r="D22" s="4" t="inlineStr">
        <is>
          <t>6</t>
        </is>
      </c>
      <c r="E22" s="5" t="inlineStr">
        <is>
          <t>3.250,00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=HYPERLINK("https://leilaoonline.net/lote/detalhe/113696", "126")</f>
      </c>
      <c r="B23" s="4" t="s">
        <f>=HYPERLINK("https://leilaoonline.net/lote/detalhe/113696", "GM/BLAZER COLINA 4X4; 2005/2005; BRANCA; DIESEL - FUNCIONANDO")</f>
      </c>
      <c r="C23" s="4" t="inlineStr">
        <is>
          <t>Não vendido</t>
        </is>
      </c>
      <c r="D23" s="4" t="inlineStr">
        <is>
          <t>34</t>
        </is>
      </c>
      <c r="E23" s="5" t="inlineStr">
        <is>
          <t>40.500,00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=HYPERLINK("https://leilaoonline.net/lote/detalhe/114484", "127")</f>
      </c>
      <c r="B24" s="4" t="s">
        <f>=HYPERLINK("https://leilaoonline.net/lote/detalhe/114484", "veja o vídeo!! VW/SANTANA GLS 2000 I; 1993/1994; VERDE; GASOLINA - FUNCIONANDO")</f>
      </c>
      <c r="C24" s="4" t="inlineStr">
        <is>
          <t>Não vendido</t>
        </is>
      </c>
      <c r="D24" s="4" t="inlineStr">
        <is>
          <t>36</t>
        </is>
      </c>
      <c r="E24" s="5" t="inlineStr">
        <is>
          <t>10.500,00</t>
        </is>
      </c>
      <c r="F24" s="4" t="inlineStr">
        <is>
          <t>250.00</t>
        </is>
      </c>
    </row>
    <row collapsed="false" customFormat="false" customHeight="false" hidden="false" ht="12.1" outlineLevel="0" r="25">
      <c r="A25" s="5" t="s">
        <f>=HYPERLINK("https://leilaoonline.net/lote/detalhe/113692", "129")</f>
      </c>
      <c r="B25" s="4" t="s">
        <f>=HYPERLINK("https://leilaoonline.net/lote/detalhe/113692", "veja o vídeo!! VW/VIRTUS CL AD; 2018/2018; PRATA; ALCO./GASOL. - FUNCIONANDO")</f>
      </c>
      <c r="C25" s="4" t="inlineStr">
        <is>
          <t>Vendido</t>
        </is>
      </c>
      <c r="D25" s="4" t="inlineStr">
        <is>
          <t>142</t>
        </is>
      </c>
      <c r="E25" s="5" t="inlineStr">
        <is>
          <t>56.800,00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=HYPERLINK("https://leilaoonline.net/lote/detalhe/114479", "130")</f>
      </c>
      <c r="B26" s="4" t="s">
        <f>=HYPERLINK("https://leilaoonline.net/lote/detalhe/114479", "veja o vídeo!! FIAT/UNO DRIVE 1.0; 2017/2018; BRANCA; ALCO./GASOL. - FUNCIONANDO")</f>
      </c>
      <c r="C26" s="4" t="inlineStr">
        <is>
          <t>Não vendido</t>
        </is>
      </c>
      <c r="D26" s="4" t="inlineStr">
        <is>
          <t>9</t>
        </is>
      </c>
      <c r="E26" s="5" t="inlineStr">
        <is>
          <t>24.000,00</t>
        </is>
      </c>
      <c r="F26" s="4" t="inlineStr">
        <is>
          <t>150.00</t>
        </is>
      </c>
    </row>
    <row collapsed="false" customFormat="false" customHeight="false" hidden="false" ht="12.1" outlineLevel="0" r="27">
      <c r="A27" s="5" t="s">
        <f>=HYPERLINK("https://leilaoonline.net/lote/detalhe/114923", "131")</f>
      </c>
      <c r="B27" s="4" t="s">
        <f>=HYPERLINK("https://leilaoonline.net/lote/detalhe/114923", "YAMAHA/XT 225; 2005/2005; BRANCA; GASOLINA - FUNCIONANDO")</f>
      </c>
      <c r="C27" s="4" t="inlineStr">
        <is>
          <t>Vendido</t>
        </is>
      </c>
      <c r="D27" s="4" t="inlineStr">
        <is>
          <t>15</t>
        </is>
      </c>
      <c r="E27" s="5" t="inlineStr">
        <is>
          <t>4.500,00</t>
        </is>
      </c>
      <c r="F27" s="4" t="inlineStr">
        <is>
          <t>250.00</t>
        </is>
      </c>
    </row>
    <row collapsed="false" customFormat="false" customHeight="false" hidden="false" ht="12.1" outlineLevel="0" r="28">
      <c r="A28" s="5" t="s">
        <f>=HYPERLINK("https://leilaoonline.net/lote/detalhe/114693", "132")</f>
      </c>
      <c r="B28" s="4" t="s">
        <f>=HYPERLINK("https://leilaoonline.net/lote/detalhe/114693", "veja o vídeo!! HONDA/FIT LX FLEX; 2007/2008; BRANCA; ALCO./GASOL. - FUNCIONANDO")</f>
      </c>
      <c r="C28" s="4" t="inlineStr">
        <is>
          <t>Vendido</t>
        </is>
      </c>
      <c r="D28" s="4" t="inlineStr">
        <is>
          <t>41</t>
        </is>
      </c>
      <c r="E28" s="5" t="inlineStr">
        <is>
          <t>25.000,00</t>
        </is>
      </c>
      <c r="F28" s="4" t="inlineStr">
        <is>
          <t>500.00</t>
        </is>
      </c>
    </row>
    <row collapsed="false" customFormat="false" customHeight="false" hidden="false" ht="12.1" outlineLevel="0" r="29">
      <c r="A29" s="5" t="s">
        <f>=HYPERLINK("https://leilaoonline.net/lote/detalhe/114622", "135")</f>
      </c>
      <c r="B29" s="4" t="s">
        <f>=HYPERLINK("https://leilaoonline.net/lote/detalhe/114622", "veja o vídeo!! VW/FUSCA; 1983/1983; VERMELHA; GASOLINA - FUNCIONANDO")</f>
      </c>
      <c r="C29" s="4" t="inlineStr">
        <is>
          <t>Não vendido</t>
        </is>
      </c>
      <c r="D29" s="4" t="inlineStr">
        <is>
          <t>23</t>
        </is>
      </c>
      <c r="E29" s="5" t="inlineStr">
        <is>
          <t>12.100,00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=HYPERLINK("https://leilaoonline.net/lote/detalhe/113702", "137")</f>
      </c>
      <c r="B30" s="4" t="s">
        <f>=HYPERLINK("https://leilaoonline.net/lote/detalhe/113702", " veja o vídeo!! HONDA/FIT EX; 2008/2008; BRANCA; GASOLINA - FUNCIONANDO")</f>
      </c>
      <c r="C30" s="4" t="inlineStr">
        <is>
          <t>Não vendido</t>
        </is>
      </c>
      <c r="D30" s="4" t="inlineStr">
        <is>
          <t>40</t>
        </is>
      </c>
      <c r="E30" s="5" t="inlineStr">
        <is>
          <t>21.500,00</t>
        </is>
      </c>
      <c r="F30" s="4" t="inlineStr">
        <is>
          <t>500.00</t>
        </is>
      </c>
    </row>
    <row collapsed="false" customFormat="false" customHeight="false" hidden="false" ht="12.1" outlineLevel="0" r="31">
      <c r="A31" s="5" t="s">
        <f>=HYPERLINK("https://leilaoonline.net/lote/detalhe/114467", "138")</f>
      </c>
      <c r="B31" s="4" t="s">
        <f>=HYPERLINK("https://leilaoonline.net/lote/detalhe/114467", "veja o vídeo!! I/HYUNDAI TUCSON GL 20L; 2009/2010; PRATA; GÁS METANO - FUNCIONANDO")</f>
      </c>
      <c r="C31" s="4" t="inlineStr">
        <is>
          <t>Não vendido</t>
        </is>
      </c>
      <c r="D31" s="4" t="inlineStr">
        <is>
          <t>14</t>
        </is>
      </c>
      <c r="E31" s="5" t="inlineStr">
        <is>
          <t>23.500,00</t>
        </is>
      </c>
      <c r="F31" s="4" t="inlineStr">
        <is>
          <t>500.00</t>
        </is>
      </c>
    </row>
    <row collapsed="false" customFormat="false" customHeight="false" hidden="false" ht="12.1" outlineLevel="0" r="32">
      <c r="A32" s="5" t="s">
        <f>=HYPERLINK("https://leilaoonline.net/lote/detalhe/114392", "140")</f>
      </c>
      <c r="B32" s="4" t="s">
        <f>=HYPERLINK("https://leilaoonline.net/lote/detalhe/114392", "veja o vídeo!! VW/FOX 1.0; 2005/2005; PRETA; ALCO./GASOL. - FUNCIONANDO")</f>
      </c>
      <c r="C32" s="4" t="inlineStr">
        <is>
          <t>Não vendido</t>
        </is>
      </c>
      <c r="D32" s="4" t="inlineStr">
        <is>
          <t>24</t>
        </is>
      </c>
      <c r="E32" s="5" t="inlineStr">
        <is>
          <t>12.750,00</t>
        </is>
      </c>
      <c r="F32" s="4" t="inlineStr">
        <is>
          <t>250.00</t>
        </is>
      </c>
    </row>
    <row collapsed="false" customFormat="false" customHeight="false" hidden="false" ht="12.1" outlineLevel="0" r="33">
      <c r="A33" s="5" t="s">
        <f>=HYPERLINK("https://leilaoonline.net/lote/detalhe/114489", "145")</f>
      </c>
      <c r="B33" s="4" t="s">
        <f>=HYPERLINK("https://leilaoonline.net/lote/detalhe/114489", "VW/GOL CL; 1989/1989; BRANCA; GASOLINA - FUNCIONANDO")</f>
      </c>
      <c r="C33" s="4" t="inlineStr">
        <is>
          <t>Não vendido</t>
        </is>
      </c>
      <c r="D33" s="4" t="inlineStr">
        <is>
          <t>10</t>
        </is>
      </c>
      <c r="E33" s="5" t="inlineStr">
        <is>
          <t>3.750,00</t>
        </is>
      </c>
      <c r="F33" s="4" t="inlineStr">
        <is>
          <t>250.00</t>
        </is>
      </c>
    </row>
    <row collapsed="false" customFormat="false" customHeight="false" hidden="false" ht="12.1" outlineLevel="0" r="34">
      <c r="A34" s="5" t="s">
        <f>=HYPERLINK("https://leilaoonline.net/lote/detalhe/114476", "150")</f>
      </c>
      <c r="B34" s="4" t="s">
        <f>=HYPERLINK("https://leilaoonline.net/lote/detalhe/114476", "veja o vídeo!! VW/PARATI CL; 1989/1989; BEGE; ALCOOL - FUNCIONANDO")</f>
      </c>
      <c r="C34" s="4" t="inlineStr">
        <is>
          <t>Não vendido</t>
        </is>
      </c>
      <c r="D34" s="4" t="inlineStr">
        <is>
          <t>12</t>
        </is>
      </c>
      <c r="E34" s="5" t="inlineStr">
        <is>
          <t>5.500,00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=HYPERLINK("https://leilaoonline.net/lote/detalhe/113706", "161")</f>
      </c>
      <c r="B35" s="4" t="s">
        <f>=HYPERLINK("https://leilaoonline.net/lote/detalhe/113706", "VW/SANTANA CL; 1988/1988; CINZA; ALCOOL - FUNCIONANDO")</f>
      </c>
      <c r="C35" s="4" t="inlineStr">
        <is>
          <t>Não vendido</t>
        </is>
      </c>
      <c r="D35" s="4" t="inlineStr">
        <is>
          <t>17</t>
        </is>
      </c>
      <c r="E35" s="5" t="inlineStr">
        <is>
          <t>3.700,00</t>
        </is>
      </c>
      <c r="F35" s="4" t="inlineStr">
        <is>
          <t>150.00</t>
        </is>
      </c>
    </row>
    <row collapsed="false" customFormat="false" customHeight="false" hidden="false" ht="12.1" outlineLevel="0" r="36">
      <c r="A36" s="5" t="s">
        <f>=HYPERLINK("https://leilaoonline.net/lote/detalhe/113716", "239")</f>
      </c>
      <c r="B36" s="4" t="s">
        <f>=HYPERLINK("https://leilaoonline.net/lote/detalhe/113716", "veja o vídeo!! VW/GOL GTS; 1993/1994; AZUL; ALCOOL - FUNCIONANDO")</f>
      </c>
      <c r="C36" s="4" t="inlineStr">
        <is>
          <t>Não vendido</t>
        </is>
      </c>
      <c r="D36" s="4" t="inlineStr">
        <is>
          <t>41</t>
        </is>
      </c>
      <c r="E36" s="5" t="inlineStr">
        <is>
          <t>28.250,00</t>
        </is>
      </c>
      <c r="F36" s="4" t="inlineStr">
        <is>
          <t>150.00</t>
        </is>
      </c>
    </row>
    <row collapsed="false" customFormat="false" customHeight="false" hidden="false" ht="12.1" outlineLevel="0" r="37">
      <c r="A37" s="5" t="s">
        <f>=HYPERLINK("https://leilaoonline.net/lote/detalhe/113715", "240")</f>
      </c>
      <c r="B37" s="4" t="s">
        <f>=HYPERLINK("https://leilaoonline.net/lote/detalhe/113715", "veja o vídeo!! VW/GOL CL 1.8; 1992/1993; PRATA; ALCOOL; TURBO LEGALIZADO - FUNCIONANDO")</f>
      </c>
      <c r="C37" s="4" t="inlineStr">
        <is>
          <t>Não vendido</t>
        </is>
      </c>
      <c r="D37" s="4" t="inlineStr">
        <is>
          <t>36</t>
        </is>
      </c>
      <c r="E37" s="5" t="inlineStr">
        <is>
          <t>14.500,00</t>
        </is>
      </c>
      <c r="F37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2026-11-08T17:36:52.00Z</dcterms:created>
  <dc:creator>Tellks Tecnologia</dc:creator>
  <cp:revision>0</cp:revision>
</cp:coreProperties>
</file>