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5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EMPILHADEIRAS, MANIPULADORES E MÁQUINAS PESADAS</t>
        </is>
      </c>
      <c r="C6" s="4"/>
      <c r="D6" s="4"/>
      <c r="E6" s="4"/>
      <c r="F6" s="4"/>
    </row>
    <row collapsed="false" customFormat="false" customHeight="false" hidden="false" ht="12.1" outlineLevel="0" r="7">
      <c r="A7" s="3" t="inlineStr">
        <is>
          <t>Data</t>
        </is>
      </c>
      <c r="B7" s="4" t="inlineStr">
        <is>
          <t>21/12/2021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=HYPERLINK("https://leilaoonline.net/lote/detalhe/111614", "000")</f>
      </c>
      <c r="B11" s="4" t="s">
        <f>=HYPERLINK("https://leilaoonline.net/lote/detalhe/111614",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1" s="4" t="inlineStr">
        <is>
          <t>Não vendido</t>
        </is>
      </c>
      <c r="D11" s="4" t="inlineStr">
        <is>
          <t>0</t>
        </is>
      </c>
      <c r="E11" s="5" t="inlineStr">
        <is>
          <t>108.000,00</t>
        </is>
      </c>
      <c r="F11" s="4" t="inlineStr">
        <is>
          <t>250.00</t>
        </is>
      </c>
    </row>
    <row collapsed="false" customFormat="false" customHeight="false" hidden="false" ht="12.1" outlineLevel="0" r="12">
      <c r="A12" s="5" t="s">
        <f>=HYPERLINK("https://leilaoonline.net/lote/detalhe/110927", "001")</f>
      </c>
      <c r="B12" s="4" t="s">
        <f>=HYPERLINK("https://leilaoonline.net/lote/detalhe/110927", " Empilhadeira diesel , yale GP090VX , ano 2015 , código ED 117")</f>
      </c>
      <c r="C12" s="4" t="inlineStr">
        <is>
          <t>Não vendido</t>
        </is>
      </c>
      <c r="D12" s="4" t="inlineStr">
        <is>
          <t>1</t>
        </is>
      </c>
      <c r="E12" s="5" t="inlineStr">
        <is>
          <t>30.000,00</t>
        </is>
      </c>
      <c r="F12" s="4" t="inlineStr">
        <is>
          <t>200.00</t>
        </is>
      </c>
    </row>
    <row collapsed="false" customFormat="false" customHeight="false" hidden="false" ht="12.1" outlineLevel="0" r="13">
      <c r="A13" s="5" t="s">
        <f>=HYPERLINK("https://leilaoonline.net/lote/detalhe/110929", "002")</f>
      </c>
      <c r="B13" s="4" t="s">
        <f>=HYPERLINK("https://leilaoonline.net/lote/detalhe/110929", " Empilhadeira diesel , yale GP155CA, ano 2005 , código ED006. Acompanha torre de levantamento com garfos")</f>
      </c>
      <c r="C13" s="4" t="inlineStr">
        <is>
          <t>Não vendido</t>
        </is>
      </c>
      <c r="D13" s="4" t="inlineStr">
        <is>
          <t>1</t>
        </is>
      </c>
      <c r="E13" s="5" t="inlineStr">
        <is>
          <t>30.000,00</t>
        </is>
      </c>
      <c r="F13" s="4" t="inlineStr">
        <is>
          <t>200.00</t>
        </is>
      </c>
    </row>
    <row collapsed="false" customFormat="false" customHeight="false" hidden="false" ht="12.1" outlineLevel="0" r="14">
      <c r="A14" s="5" t="s">
        <f>=HYPERLINK("https://leilaoonline.net/lote/detalhe/110928", "003")</f>
      </c>
      <c r="B14" s="4" t="s">
        <f>=HYPERLINK("https://leilaoonline.net/lote/detalhe/110928", " Empilhadeira GLP, yale GP O50VX, ano 2012 ,código EG066")</f>
      </c>
      <c r="C14" s="4" t="inlineStr">
        <is>
          <t>Não vendido</t>
        </is>
      </c>
      <c r="D14" s="4" t="inlineStr">
        <is>
          <t>0</t>
        </is>
      </c>
      <c r="E14" s="5" t="inlineStr">
        <is>
          <t>15.000,00</t>
        </is>
      </c>
      <c r="F14" s="4" t="inlineStr">
        <is>
          <t>200.00</t>
        </is>
      </c>
    </row>
    <row collapsed="false" customFormat="false" customHeight="false" hidden="false" ht="12.1" outlineLevel="0" r="15">
      <c r="A15" s="5" t="s">
        <f>=HYPERLINK("https://leilaoonline.net/lote/detalhe/110930", "004")</f>
      </c>
      <c r="B15" s="4" t="s">
        <f>=HYPERLINK("https://leilaoonline.net/lote/detalhe/110930", " Empilhadeira GLP, yale , GP155VX. Ano 2010 ,código EG 043. Acompanha torre de levantamento e garfos. Sem contra peso")</f>
      </c>
      <c r="C15" s="4" t="inlineStr">
        <is>
          <t>Não vendido</t>
        </is>
      </c>
      <c r="D15" s="4" t="inlineStr">
        <is>
          <t>0</t>
        </is>
      </c>
      <c r="E15" s="5" t="inlineStr">
        <is>
          <t>12.000,00</t>
        </is>
      </c>
      <c r="F15" s="4" t="inlineStr">
        <is>
          <t>200.00</t>
        </is>
      </c>
    </row>
    <row collapsed="false" customFormat="false" customHeight="false" hidden="false" ht="12.1" outlineLevel="0" r="16">
      <c r="A16" s="5" t="s">
        <f>=HYPERLINK("https://leilaoonline.net/lote/detalhe/110931", "005")</f>
      </c>
      <c r="B16" s="4" t="s">
        <f>=HYPERLINK("https://leilaoonline.net/lote/detalhe/110931", " Empilhadeira diesel, yale, GP155VX, ano 2009 ,código ED028")</f>
      </c>
      <c r="C16" s="4" t="inlineStr">
        <is>
          <t>Não vendido</t>
        </is>
      </c>
      <c r="D16" s="4" t="inlineStr">
        <is>
          <t>0</t>
        </is>
      </c>
      <c r="E16" s="5" t="inlineStr">
        <is>
          <t>8.000,00</t>
        </is>
      </c>
      <c r="F16" s="4" t="inlineStr">
        <is>
          <t>200.00</t>
        </is>
      </c>
    </row>
    <row collapsed="false" customFormat="false" customHeight="false" hidden="false" ht="12.1" outlineLevel="0" r="17">
      <c r="A17" s="5" t="s">
        <f>=HYPERLINK("https://leilaoonline.net/lote/detalhe/110935", "006")</f>
      </c>
      <c r="B17" s="4" t="s">
        <f>=HYPERLINK("https://leilaoonline.net/lote/detalhe/110935", " Empilhadeira GLP , yale , GP155VX, ano 2009, código EG033. Acompanha torre de levantamento")</f>
      </c>
      <c r="C17" s="4" t="inlineStr">
        <is>
          <t>Não vendido</t>
        </is>
      </c>
      <c r="D17" s="4" t="inlineStr">
        <is>
          <t>0</t>
        </is>
      </c>
      <c r="E17" s="5" t="inlineStr">
        <is>
          <t>18.500,00</t>
        </is>
      </c>
      <c r="F17" s="4" t="inlineStr">
        <is>
          <t>200.00</t>
        </is>
      </c>
    </row>
    <row collapsed="false" customFormat="false" customHeight="false" hidden="false" ht="12.1" outlineLevel="0" r="18">
      <c r="A18" s="5" t="s">
        <f>=HYPERLINK("https://leilaoonline.net/lote/detalhe/110932", "007")</f>
      </c>
      <c r="B18" s="4" t="s">
        <f>=HYPERLINK("https://leilaoonline.net/lote/detalhe/110932", " Empilhadeira diesel , Yale ,GP190VX , ano 2014 , código ED106. Acompanha torre de elevação")</f>
      </c>
      <c r="C18" s="4" t="inlineStr">
        <is>
          <t>Não vendido</t>
        </is>
      </c>
      <c r="D18" s="4" t="inlineStr">
        <is>
          <t>0</t>
        </is>
      </c>
      <c r="E18" s="5" t="inlineStr">
        <is>
          <t>30.000,00</t>
        </is>
      </c>
      <c r="F18" s="4" t="inlineStr">
        <is>
          <t>200.00</t>
        </is>
      </c>
    </row>
    <row collapsed="false" customFormat="false" customHeight="false" hidden="false" ht="12.1" outlineLevel="0" r="19">
      <c r="A19" s="5" t="s">
        <f>=HYPERLINK("https://leilaoonline.net/lote/detalhe/110936", "008")</f>
      </c>
      <c r="B19" s="4" t="s">
        <f>=HYPERLINK("https://leilaoonline.net/lote/detalhe/110936", " Empilhadeira diesel , yale , GP190VX , 2014 , código ED097. Acompanha torre de levantamento")</f>
      </c>
      <c r="C19" s="4" t="inlineStr">
        <is>
          <t>Não vendido</t>
        </is>
      </c>
      <c r="D19" s="4" t="inlineStr">
        <is>
          <t>0</t>
        </is>
      </c>
      <c r="E19" s="5" t="inlineStr">
        <is>
          <t>25.000,00</t>
        </is>
      </c>
      <c r="F19" s="4" t="inlineStr">
        <is>
          <t>200.00</t>
        </is>
      </c>
    </row>
    <row collapsed="false" customFormat="false" customHeight="false" hidden="false" ht="12.1" outlineLevel="0" r="20">
      <c r="A20" s="5" t="s">
        <f>=HYPERLINK("https://leilaoonline.net/lote/detalhe/110934", "009")</f>
      </c>
      <c r="B20" s="4" t="s">
        <f>=HYPERLINK("https://leilaoonline.net/lote/detalhe/110934", " Empilhadeira diesel , yale , GP090VX, ano 2010 , código ED042")</f>
      </c>
      <c r="C20" s="4" t="inlineStr">
        <is>
          <t>Não vendido</t>
        </is>
      </c>
      <c r="D20" s="4" t="inlineStr">
        <is>
          <t>0</t>
        </is>
      </c>
      <c r="E20" s="5" t="inlineStr">
        <is>
          <t>20.000,00</t>
        </is>
      </c>
      <c r="F20" s="4" t="inlineStr">
        <is>
          <t>200.00</t>
        </is>
      </c>
    </row>
    <row collapsed="false" customFormat="false" customHeight="false" hidden="false" ht="12.1" outlineLevel="0" r="21">
      <c r="A21" s="5" t="s">
        <f>=HYPERLINK("https://leilaoonline.net/lote/detalhe/110937", "010")</f>
      </c>
      <c r="B21" s="4" t="s">
        <f>=HYPERLINK("https://leilaoonline.net/lote/detalhe/110937", " Empilhadeira diesel , Yale , GP155CA , ano 2005 , código ED005. Acompanha torre de levantamento completa")</f>
      </c>
      <c r="C21" s="4" t="inlineStr">
        <is>
          <t>Não vendido</t>
        </is>
      </c>
      <c r="D21" s="4" t="inlineStr">
        <is>
          <t>0</t>
        </is>
      </c>
      <c r="E21" s="5" t="inlineStr">
        <is>
          <t>45.000,00</t>
        </is>
      </c>
      <c r="F21" s="4" t="inlineStr">
        <is>
          <t>200.00</t>
        </is>
      </c>
    </row>
    <row collapsed="false" customFormat="false" customHeight="false" hidden="false" ht="12.1" outlineLevel="0" r="22">
      <c r="A22" s="5" t="s">
        <f>=HYPERLINK("https://leilaoonline.net/lote/detalhe/110933", "011")</f>
      </c>
      <c r="B22" s="4" t="s">
        <f>=HYPERLINK("https://leilaoonline.net/lote/detalhe/110933", " Empilhadeira diesel ,yale ,GP090VX, ano 2015, código ED116")</f>
      </c>
      <c r="C22" s="4" t="inlineStr">
        <is>
          <t>Não vendido</t>
        </is>
      </c>
      <c r="D22" s="4" t="inlineStr">
        <is>
          <t>0</t>
        </is>
      </c>
      <c r="E22" s="5" t="inlineStr">
        <is>
          <t>30.000,00</t>
        </is>
      </c>
      <c r="F22" s="4" t="inlineStr">
        <is>
          <t>200.00</t>
        </is>
      </c>
    </row>
    <row collapsed="false" customFormat="false" customHeight="false" hidden="false" ht="12.1" outlineLevel="0" r="23">
      <c r="A23" s="5" t="s">
        <f>=HYPERLINK("https://leilaoonline.net/lote/detalhe/110939", "012")</f>
      </c>
      <c r="B23" s="4" t="s">
        <f>=HYPERLINK("https://leilaoonline.net/lote/detalhe/110939", " Empilhadeira GLP , Yale , GP155VX, código EG031 ano 2009")</f>
      </c>
      <c r="C23" s="4" t="inlineStr">
        <is>
          <t>Não vendido</t>
        </is>
      </c>
      <c r="D23" s="4" t="inlineStr">
        <is>
          <t>0</t>
        </is>
      </c>
      <c r="E23" s="5" t="inlineStr">
        <is>
          <t>65.000,00</t>
        </is>
      </c>
      <c r="F23" s="4" t="inlineStr">
        <is>
          <t>200.00</t>
        </is>
      </c>
    </row>
    <row collapsed="false" customFormat="false" customHeight="false" hidden="false" ht="12.1" outlineLevel="0" r="24">
      <c r="A24" s="5" t="s">
        <f>=HYPERLINK("https://leilaoonline.net/lote/detalhe/110941", "013")</f>
      </c>
      <c r="B24" s="4" t="s">
        <f>=HYPERLINK("https://leilaoonline.net/lote/detalhe/110941", " Empilhadeira GLP, Yale, GP090VX , ano 2009 , código EG029")</f>
      </c>
      <c r="C24" s="4" t="inlineStr">
        <is>
          <t>Não vendido</t>
        </is>
      </c>
      <c r="D24" s="4" t="inlineStr">
        <is>
          <t>0</t>
        </is>
      </c>
      <c r="E24" s="5" t="inlineStr">
        <is>
          <t>45.000,00</t>
        </is>
      </c>
      <c r="F24" s="4" t="inlineStr">
        <is>
          <t>200.00</t>
        </is>
      </c>
    </row>
    <row collapsed="false" customFormat="false" customHeight="false" hidden="false" ht="12.1" outlineLevel="0" r="25">
      <c r="A25" s="5" t="s">
        <f>=HYPERLINK("https://leilaoonline.net/lote/detalhe/110940", "014")</f>
      </c>
      <c r="B25" s="4" t="s">
        <f>=HYPERLINK("https://leilaoonline.net/lote/detalhe/110940", " Empilhadeira diesel , yale , GP050VX , ano 2014 , código ED102")</f>
      </c>
      <c r="C25" s="4" t="inlineStr">
        <is>
          <t>Não vendido</t>
        </is>
      </c>
      <c r="D25" s="4" t="inlineStr">
        <is>
          <t>0</t>
        </is>
      </c>
      <c r="E25" s="5" t="inlineStr">
        <is>
          <t>18.000,00</t>
        </is>
      </c>
      <c r="F25" s="4" t="inlineStr">
        <is>
          <t>200.00</t>
        </is>
      </c>
    </row>
    <row collapsed="false" customFormat="false" customHeight="false" hidden="false" ht="12.1" outlineLevel="0" r="26">
      <c r="A26" s="5" t="s">
        <f>=HYPERLINK("https://leilaoonline.net/lote/detalhe/110942", "015")</f>
      </c>
      <c r="B26" s="4" t="s">
        <f>=HYPERLINK("https://leilaoonline.net/lote/detalhe/110942", " Empilhadeira diesel , yale, GP090VX, ano 2009 , código ED025")</f>
      </c>
      <c r="C26" s="4" t="inlineStr">
        <is>
          <t>Não vendido</t>
        </is>
      </c>
      <c r="D26" s="4" t="inlineStr">
        <is>
          <t>0</t>
        </is>
      </c>
      <c r="E26" s="5" t="inlineStr">
        <is>
          <t>47.000,00</t>
        </is>
      </c>
      <c r="F26" s="4" t="inlineStr">
        <is>
          <t>200.00</t>
        </is>
      </c>
    </row>
    <row collapsed="false" customFormat="false" customHeight="false" hidden="false" ht="12.1" outlineLevel="0" r="27">
      <c r="A27" s="5" t="s">
        <f>=HYPERLINK("https://leilaoonline.net/lote/detalhe/110943", "016")</f>
      </c>
      <c r="B27" s="4" t="s">
        <f>=HYPERLINK("https://leilaoonline.net/lote/detalhe/110943", " Empilhadeira GLP , Hyster, H155FT - 7,75TN , ano 2009 código EG037. Acompanha torre de levantamento")</f>
      </c>
      <c r="C27" s="4" t="inlineStr">
        <is>
          <t>Não vendido</t>
        </is>
      </c>
      <c r="D27" s="4" t="inlineStr">
        <is>
          <t>0</t>
        </is>
      </c>
      <c r="E27" s="5" t="inlineStr">
        <is>
          <t>57.000,00</t>
        </is>
      </c>
      <c r="F27" s="4" t="inlineStr">
        <is>
          <t>200.00</t>
        </is>
      </c>
    </row>
    <row collapsed="false" customFormat="false" customHeight="false" hidden="false" ht="12.1" outlineLevel="0" r="28">
      <c r="A28" s="5" t="s">
        <f>=HYPERLINK("https://leilaoonline.net/lote/detalhe/110938", "017")</f>
      </c>
      <c r="B28" s="4" t="s">
        <f>=HYPERLINK("https://leilaoonline.net/lote/detalhe/110938", " Empilhadeira diesel, Yale, GP090VX, ano 2009 , código ED024")</f>
      </c>
      <c r="C28" s="4" t="inlineStr">
        <is>
          <t>Não vendido</t>
        </is>
      </c>
      <c r="D28" s="4" t="inlineStr">
        <is>
          <t>0</t>
        </is>
      </c>
      <c r="E28" s="5" t="inlineStr">
        <is>
          <t>45.000,00</t>
        </is>
      </c>
      <c r="F28" s="4" t="inlineStr">
        <is>
          <t>200.00</t>
        </is>
      </c>
    </row>
    <row collapsed="false" customFormat="false" customHeight="false" hidden="false" ht="12.1" outlineLevel="0" r="29">
      <c r="A29" s="5" t="s">
        <f>=HYPERLINK("https://leilaoonline.net/lote/detalhe/110945", "018")</f>
      </c>
      <c r="B29" s="4" t="s">
        <f>=HYPERLINK("https://leilaoonline.net/lote/detalhe/110945", " Empilhadeira GLP, GP155VX, ano 2014 , código EG109. Acompanha torre de levantamento")</f>
      </c>
      <c r="C29" s="4" t="inlineStr">
        <is>
          <t>Não vendido</t>
        </is>
      </c>
      <c r="D29" s="4" t="inlineStr">
        <is>
          <t>0</t>
        </is>
      </c>
      <c r="E29" s="5" t="inlineStr">
        <is>
          <t>45.000,00</t>
        </is>
      </c>
      <c r="F29" s="4" t="inlineStr">
        <is>
          <t>200.00</t>
        </is>
      </c>
    </row>
    <row collapsed="false" customFormat="false" customHeight="false" hidden="false" ht="12.1" outlineLevel="0" r="30">
      <c r="A30" s="5" t="s">
        <f>=HYPERLINK("https://leilaoonline.net/lote/detalhe/110946", "019")</f>
      </c>
      <c r="B30" s="4" t="s">
        <f>=HYPERLINK("https://leilaoonline.net/lote/detalhe/110946", " Empilhadeira GLP, Yale, GP155VX, ano 2009, código EG032. Acompanha torre de levantamento")</f>
      </c>
      <c r="C30" s="4" t="inlineStr">
        <is>
          <t>Não vendido</t>
        </is>
      </c>
      <c r="D30" s="4" t="inlineStr">
        <is>
          <t>0</t>
        </is>
      </c>
      <c r="E30" s="5" t="inlineStr">
        <is>
          <t>28.000,00</t>
        </is>
      </c>
      <c r="F30" s="4" t="inlineStr">
        <is>
          <t>200.00</t>
        </is>
      </c>
    </row>
    <row collapsed="false" customFormat="false" customHeight="false" hidden="false" ht="12.1" outlineLevel="0" r="31">
      <c r="A31" s="5" t="s">
        <f>=HYPERLINK("https://leilaoonline.net/lote/detalhe/110944", "020")</f>
      </c>
      <c r="B31" s="4" t="s">
        <f>=HYPERLINK("https://leilaoonline.net/lote/detalhe/110944", " Empilhadeira diesel, Yale, GP090VX, ano 2010, código ED 038")</f>
      </c>
      <c r="C31" s="4" t="inlineStr">
        <is>
          <t>Não vendido</t>
        </is>
      </c>
      <c r="D31" s="4" t="inlineStr">
        <is>
          <t>0</t>
        </is>
      </c>
      <c r="E31" s="5" t="inlineStr">
        <is>
          <t>20.000,00</t>
        </is>
      </c>
      <c r="F31" s="4" t="inlineStr">
        <is>
          <t>200.00</t>
        </is>
      </c>
    </row>
    <row collapsed="false" customFormat="false" customHeight="false" hidden="false" ht="12.1" outlineLevel="0" r="32">
      <c r="A32" s="5" t="s">
        <f>=HYPERLINK("https://leilaoonline.net/lote/detalhe/110948", "021")</f>
      </c>
      <c r="B32" s="4" t="s">
        <f>=HYPERLINK("https://leilaoonline.net/lote/detalhe/110948", " Empilhadeira diesel , Yale, GP090VX, ano 2011 , código ED064 ")</f>
      </c>
      <c r="C32" s="4" t="inlineStr">
        <is>
          <t>Não vendido</t>
        </is>
      </c>
      <c r="D32" s="4" t="inlineStr">
        <is>
          <t>0</t>
        </is>
      </c>
      <c r="E32" s="5" t="inlineStr">
        <is>
          <t>50.000,00</t>
        </is>
      </c>
      <c r="F32" s="4" t="inlineStr">
        <is>
          <t>200.00</t>
        </is>
      </c>
    </row>
    <row collapsed="false" customFormat="false" customHeight="false" hidden="false" ht="12.1" outlineLevel="0" r="33">
      <c r="A33" s="5" t="s">
        <f>=HYPERLINK("https://leilaoonline.net/lote/detalhe/110947", "022")</f>
      </c>
      <c r="B33" s="4" t="s">
        <f>=HYPERLINK("https://leilaoonline.net/lote/detalhe/110947", " Empilhadeira diesel , yale , GP120VX , ano 2014 , código ED095")</f>
      </c>
      <c r="C33" s="4" t="inlineStr">
        <is>
          <t>Não vendido</t>
        </is>
      </c>
      <c r="D33" s="4" t="inlineStr">
        <is>
          <t>0</t>
        </is>
      </c>
      <c r="E33" s="5" t="inlineStr">
        <is>
          <t>60.000,00</t>
        </is>
      </c>
      <c r="F33" s="4" t="inlineStr">
        <is>
          <t>200.00</t>
        </is>
      </c>
    </row>
    <row collapsed="false" customFormat="false" customHeight="false" hidden="false" ht="12.1" outlineLevel="0" r="34">
      <c r="A34" s="5" t="s">
        <f>=HYPERLINK("https://leilaoonline.net/lote/detalhe/110949", "023")</f>
      </c>
      <c r="B34" s="4" t="s">
        <f>=HYPERLINK("https://leilaoonline.net/lote/detalhe/110949", " Auto betoneira Fiori , modelo DB460sl, ano 2011, código ABT004. Operacional. Necessita de revisão ")</f>
      </c>
      <c r="C34" s="4" t="inlineStr">
        <is>
          <t>Não vendido</t>
        </is>
      </c>
      <c r="D34" s="4" t="inlineStr">
        <is>
          <t>0</t>
        </is>
      </c>
      <c r="E34" s="5" t="inlineStr">
        <is>
          <t>75.000,00</t>
        </is>
      </c>
      <c r="F34" s="4" t="inlineStr">
        <is>
          <t>200.00</t>
        </is>
      </c>
    </row>
    <row collapsed="false" customFormat="false" customHeight="false" hidden="false" ht="12.1" outlineLevel="0" r="35">
      <c r="A35" s="5" t="s">
        <f>=HYPERLINK("https://leilaoonline.net/lote/detalhe/110950", "024")</f>
      </c>
      <c r="B35" s="4" t="s">
        <f>=HYPERLINK("https://leilaoonline.net/lote/detalhe/110950", " Auto betoneira D’avino , R40 , ano 2013 , código ABT 06")</f>
      </c>
      <c r="C35" s="4" t="inlineStr">
        <is>
          <t>Não vendido</t>
        </is>
      </c>
      <c r="D35" s="4" t="inlineStr">
        <is>
          <t>0</t>
        </is>
      </c>
      <c r="E35" s="5" t="inlineStr">
        <is>
          <t>65.000,00</t>
        </is>
      </c>
      <c r="F35" s="4" t="inlineStr">
        <is>
          <t>200.00</t>
        </is>
      </c>
    </row>
    <row collapsed="false" customFormat="false" customHeight="false" hidden="false" ht="12.1" outlineLevel="0" r="36">
      <c r="A36" s="5" t="s">
        <f>=HYPERLINK("https://leilaoonline.net/lote/detalhe/110952", "025")</f>
      </c>
      <c r="B36" s="4" t="s">
        <f>=HYPERLINK("https://leilaoonline.net/lote/detalhe/110952", " Auto betoneira D’avino , R40 ano 2013 , código ABT 05")</f>
      </c>
      <c r="C36" s="4" t="inlineStr">
        <is>
          <t>Não vendido</t>
        </is>
      </c>
      <c r="D36" s="4" t="inlineStr">
        <is>
          <t>0</t>
        </is>
      </c>
      <c r="E36" s="5" t="inlineStr">
        <is>
          <t>65.000,00</t>
        </is>
      </c>
      <c r="F36" s="4" t="inlineStr">
        <is>
          <t>200.00</t>
        </is>
      </c>
    </row>
    <row collapsed="false" customFormat="false" customHeight="false" hidden="false" ht="12.1" outlineLevel="0" r="37">
      <c r="A37" s="5" t="s">
        <f>=HYPERLINK("https://leilaoonline.net/lote/detalhe/110951", "026")</f>
      </c>
      <c r="B37" s="4" t="s">
        <f>=HYPERLINK("https://leilaoonline.net/lote/detalhe/110951", " Auto betoneira D’avino, R40, ano 2014")</f>
      </c>
      <c r="C37" s="4" t="inlineStr">
        <is>
          <t>Não vendido</t>
        </is>
      </c>
      <c r="D37" s="4" t="inlineStr">
        <is>
          <t>0</t>
        </is>
      </c>
      <c r="E37" s="5" t="inlineStr">
        <is>
          <t>70.000,00</t>
        </is>
      </c>
      <c r="F37" s="4" t="inlineStr">
        <is>
          <t>200.00</t>
        </is>
      </c>
    </row>
    <row collapsed="false" customFormat="false" customHeight="false" hidden="false" ht="12.1" outlineLevel="0" r="38">
      <c r="A38" s="5" t="s">
        <f>=HYPERLINK("https://leilaoonline.net/lote/detalhe/110953", "027")</f>
      </c>
      <c r="B38" s="4" t="s">
        <f>=HYPERLINK("https://leilaoonline.net/lote/detalhe/110953", " Manipulador telescópio, Manitou , MT1740SLT , ano 2012, código MT04")</f>
      </c>
      <c r="C38" s="4" t="inlineStr">
        <is>
          <t>Não vendido</t>
        </is>
      </c>
      <c r="D38" s="4" t="inlineStr">
        <is>
          <t>0</t>
        </is>
      </c>
      <c r="E38" s="5" t="inlineStr">
        <is>
          <t>30.000,00</t>
        </is>
      </c>
      <c r="F38" s="4" t="inlineStr">
        <is>
          <t>200.00</t>
        </is>
      </c>
    </row>
    <row collapsed="false" customFormat="false" customHeight="false" hidden="false" ht="12.1" outlineLevel="0" r="39">
      <c r="A39" s="5" t="s">
        <f>=HYPERLINK("https://leilaoonline.net/lote/detalhe/110955", "028")</f>
      </c>
      <c r="B39" s="4" t="s">
        <f>=HYPERLINK("https://leilaoonline.net/lote/detalhe/110955", " Manipulador telescópio, Manitou, Série MT1440SLT E3 , ano 2013, código MT10")</f>
      </c>
      <c r="C39" s="4" t="inlineStr">
        <is>
          <t>Não vendido</t>
        </is>
      </c>
      <c r="D39" s="4" t="inlineStr">
        <is>
          <t>0</t>
        </is>
      </c>
      <c r="E39" s="5" t="inlineStr">
        <is>
          <t>50.000,00</t>
        </is>
      </c>
      <c r="F39" s="4" t="inlineStr">
        <is>
          <t>200.00</t>
        </is>
      </c>
    </row>
    <row collapsed="false" customFormat="false" customHeight="false" hidden="false" ht="12.1" outlineLevel="0" r="40">
      <c r="A40" s="5" t="s">
        <f>=HYPERLINK("https://leilaoonline.net/lote/detalhe/110954", "029")</f>
      </c>
      <c r="B40" s="4" t="s">
        <f>=HYPERLINK("https://leilaoonline.net/lote/detalhe/110954", " Manipulador telescópio, Manitou, série MT1740SLT , ano 2013, código MT15")</f>
      </c>
      <c r="C40" s="4" t="inlineStr">
        <is>
          <t>Não vendido</t>
        </is>
      </c>
      <c r="D40" s="4" t="inlineStr">
        <is>
          <t>0</t>
        </is>
      </c>
      <c r="E40" s="5" t="inlineStr">
        <is>
          <t>50.000,00</t>
        </is>
      </c>
      <c r="F40" s="4" t="inlineStr">
        <is>
          <t>200.00</t>
        </is>
      </c>
    </row>
    <row collapsed="false" customFormat="false" customHeight="false" hidden="false" ht="12.1" outlineLevel="0" r="41">
      <c r="A41" s="5" t="s">
        <f>=HYPERLINK("https://leilaoonline.net/lote/detalhe/110956", "030")</f>
      </c>
      <c r="B41" s="4" t="s">
        <f>=HYPERLINK("https://leilaoonline.net/lote/detalhe/110956", " Rolo compactador , DYNAPAC, CA70 2D , completo , motor aberto, Código RC 29")</f>
      </c>
      <c r="C41" s="4" t="inlineStr">
        <is>
          <t>Não vendido</t>
        </is>
      </c>
      <c r="D41" s="4" t="inlineStr">
        <is>
          <t>0</t>
        </is>
      </c>
      <c r="E41" s="5" t="inlineStr">
        <is>
          <t>35.000,00</t>
        </is>
      </c>
      <c r="F41" s="4" t="inlineStr">
        <is>
          <t>200.00</t>
        </is>
      </c>
    </row>
    <row collapsed="false" customFormat="false" customHeight="false" hidden="false" ht="12.1" outlineLevel="0" r="42">
      <c r="A42" s="5" t="s">
        <f>=HYPERLINK("https://leilaoonline.net/lote/detalhe/110957", "031")</f>
      </c>
      <c r="B42" s="4" t="s">
        <f>=HYPERLINK("https://leilaoonline.net/lote/detalhe/110957", " Escavadeira hidráulica , completa CX220B , código EH76 , necessita material rodante")</f>
      </c>
      <c r="C42" s="4" t="inlineStr">
        <is>
          <t>Não vendido</t>
        </is>
      </c>
      <c r="D42" s="4" t="inlineStr">
        <is>
          <t>0</t>
        </is>
      </c>
      <c r="E42" s="5" t="inlineStr">
        <is>
          <t>80.000,00</t>
        </is>
      </c>
      <c r="F42" s="4" t="inlineStr">
        <is>
          <t>200.00</t>
        </is>
      </c>
    </row>
    <row collapsed="false" customFormat="false" customHeight="false" hidden="false" ht="12.1" outlineLevel="0" r="43">
      <c r="A43" s="5" t="s">
        <f>=HYPERLINK("https://leilaoonline.net/lote/detalhe/110958", "032")</f>
      </c>
      <c r="B43" s="4" t="s">
        <f>=HYPERLINK("https://leilaoonline.net/lote/detalhe/110958", " Manipulador de sucata Liebherr, A924C, ano 2014, código MS11")</f>
      </c>
      <c r="C43" s="4" t="inlineStr">
        <is>
          <t>Não vendido</t>
        </is>
      </c>
      <c r="D43" s="4" t="inlineStr">
        <is>
          <t>0</t>
        </is>
      </c>
      <c r="E43" s="5" t="inlineStr">
        <is>
          <t>70.000,00</t>
        </is>
      </c>
      <c r="F43" s="4" t="inlineStr">
        <is>
          <t>200.00</t>
        </is>
      </c>
    </row>
    <row collapsed="false" customFormat="false" customHeight="false" hidden="false" ht="12.1" outlineLevel="0" r="44">
      <c r="A44" s="5" t="s">
        <f>=HYPERLINK("https://leilaoonline.net/lote/detalhe/111604", "051")</f>
      </c>
      <c r="B44" s="4" t="s">
        <f>=HYPERLINK("https://leilaoonline.net/lote/detalhe/111604", " Trator Komatsu D61 EX. Parou trabalhando, rodante 80%. Motor Cummins, parado há 6 anos.")</f>
      </c>
      <c r="C44" s="4" t="inlineStr">
        <is>
          <t>Não vendido</t>
        </is>
      </c>
      <c r="D44" s="4" t="inlineStr">
        <is>
          <t>0</t>
        </is>
      </c>
      <c r="E44" s="5" t="inlineStr">
        <is>
          <t>150.000,00</t>
        </is>
      </c>
      <c r="F44" s="4" t="inlineStr">
        <is>
          <t>500.00</t>
        </is>
      </c>
    </row>
    <row collapsed="false" customFormat="false" customHeight="false" hidden="false" ht="12.1" outlineLevel="0" r="45">
      <c r="A45" s="5" t="s">
        <f>=HYPERLINK("https://leilaoonline.net/lote/detalhe/111601", "052")</f>
      </c>
      <c r="B45" s="4" t="s">
        <f>=HYPERLINK("https://leilaoonline.net/lote/detalhe/111601", "Peças para escavadeiras de 33 toneladas")</f>
      </c>
      <c r="C45" s="4" t="inlineStr">
        <is>
          <t>Não vendido</t>
        </is>
      </c>
      <c r="D45" s="4" t="inlineStr">
        <is>
          <t>0</t>
        </is>
      </c>
      <c r="E45" s="5" t="inlineStr">
        <is>
          <t>40.000,00</t>
        </is>
      </c>
      <c r="F45" s="4" t="inlineStr">
        <is>
          <t>250.00</t>
        </is>
      </c>
    </row>
    <row collapsed="false" customFormat="false" customHeight="false" hidden="false" ht="12.1" outlineLevel="0" r="46">
      <c r="A46" s="5" t="s">
        <f>=HYPERLINK("https://leilaoonline.net/lote/detalhe/111608", "053")</f>
      </c>
      <c r="B46" s="4" t="s">
        <f>=HYPERLINK("https://leilaoonline.net/lote/detalhe/111608", " 01 Escavadeira caterpillar 320C , bomba hidráulica desmontada , motor em perfeito estado,")</f>
      </c>
      <c r="C46" s="4" t="inlineStr">
        <is>
          <t>Não vendido</t>
        </is>
      </c>
      <c r="D46" s="4" t="inlineStr">
        <is>
          <t>0</t>
        </is>
      </c>
      <c r="E46" s="5" t="inlineStr">
        <is>
          <t>79.000,00</t>
        </is>
      </c>
      <c r="F46" s="4" t="inlineStr">
        <is>
          <t>200.00</t>
        </is>
      </c>
    </row>
    <row collapsed="false" customFormat="false" customHeight="false" hidden="false" ht="12.1" outlineLevel="0" r="47">
      <c r="A47" s="5" t="s">
        <f>=HYPERLINK("https://leilaoonline.net/lote/detalhe/111606", "054")</f>
      </c>
      <c r="B47" s="4" t="s">
        <f>=HYPERLINK("https://leilaoonline.net/lote/detalhe/111606", " 1 w-20 B ano 1985 , transmissão clark 28.000")</f>
      </c>
      <c r="C47" s="4" t="inlineStr">
        <is>
          <t>Não vendido</t>
        </is>
      </c>
      <c r="D47" s="4" t="inlineStr">
        <is>
          <t>0</t>
        </is>
      </c>
      <c r="E47" s="5" t="inlineStr">
        <is>
          <t>83.000,00</t>
        </is>
      </c>
      <c r="F47" s="4" t="inlineStr">
        <is>
          <t>200.00</t>
        </is>
      </c>
    </row>
    <row collapsed="false" customFormat="false" customHeight="false" hidden="false" ht="12.1" outlineLevel="0" r="48">
      <c r="A48" s="5" t="s">
        <f>=HYPERLINK("https://leilaoonline.net/lote/detalhe/111609", "055")</f>
      </c>
      <c r="B48" s="4" t="s">
        <f>=HYPERLINK("https://leilaoonline.net/lote/detalhe/111609", " Trator Mod. M65. Ano 1980. Transmissão 15000 (grande ) rodante bom com sapatas ruins. Parou funcionando.")</f>
      </c>
      <c r="C48" s="4" t="inlineStr">
        <is>
          <t>Não vendido</t>
        </is>
      </c>
      <c r="D48" s="4" t="inlineStr">
        <is>
          <t>0</t>
        </is>
      </c>
      <c r="E48" s="5" t="inlineStr">
        <is>
          <t>116.000,00</t>
        </is>
      </c>
      <c r="F48" s="4" t="inlineStr">
        <is>
          <t>200.00</t>
        </is>
      </c>
    </row>
    <row collapsed="false" customFormat="false" customHeight="false" hidden="false" ht="12.1" outlineLevel="0" r="49">
      <c r="A49" s="5" t="s">
        <f>=HYPERLINK("https://leilaoonline.net/lote/detalhe/111610", "056")</f>
      </c>
      <c r="B49" s="4" t="s">
        <f>=HYPERLINK("https://leilaoonline.net/lote/detalhe/111610", "Motoniveladora Mod. 140C")</f>
      </c>
      <c r="C49" s="4" t="inlineStr">
        <is>
          <t>Não vendido</t>
        </is>
      </c>
      <c r="D49" s="4" t="inlineStr">
        <is>
          <t>0</t>
        </is>
      </c>
      <c r="E49" s="5" t="inlineStr">
        <is>
          <t>34.000,00</t>
        </is>
      </c>
      <c r="F49" s="4" t="inlineStr">
        <is>
          <t>200.00</t>
        </is>
      </c>
    </row>
    <row collapsed="false" customFormat="false" customHeight="false" hidden="false" ht="12.1" outlineLevel="0" r="50">
      <c r="A50" s="5" t="s">
        <f>=HYPERLINK("https://leilaoonline.net/lote/detalhe/111607", "057")</f>
      </c>
      <c r="B50" s="4" t="s">
        <f>=HYPERLINK("https://leilaoonline.net/lote/detalhe/111607", "Escavadeira Caterpillar. Mod. 320 B. Operacional. Falta rodante")</f>
      </c>
      <c r="C50" s="4" t="inlineStr">
        <is>
          <t>Não vendido</t>
        </is>
      </c>
      <c r="D50" s="4" t="inlineStr">
        <is>
          <t>0</t>
        </is>
      </c>
      <c r="E50" s="5" t="inlineStr">
        <is>
          <t>76.000,00</t>
        </is>
      </c>
      <c r="F50" s="4" t="inlineStr">
        <is>
          <t>200.00</t>
        </is>
      </c>
    </row>
    <row collapsed="false" customFormat="false" customHeight="false" hidden="false" ht="12.1" outlineLevel="0" r="51">
      <c r="A51" s="5" t="s">
        <f>=HYPERLINK("https://leilaoonline.net/lote/detalhe/111611", "058")</f>
      </c>
      <c r="B51" s="4" t="s">
        <f>=HYPERLINK("https://leilaoonline.net/lote/detalhe/111611", "Pá Carregadeira Caterpillar. Mod. 962 H. Ano 2007. Operacional")</f>
      </c>
      <c r="C51" s="4" t="inlineStr">
        <is>
          <t>Não vendido</t>
        </is>
      </c>
      <c r="D51" s="4" t="inlineStr">
        <is>
          <t>0</t>
        </is>
      </c>
      <c r="E51" s="5" t="inlineStr">
        <is>
          <t>305.000,00</t>
        </is>
      </c>
      <c r="F51" s="4" t="inlineStr">
        <is>
          <t>200.00</t>
        </is>
      </c>
    </row>
    <row collapsed="false" customFormat="false" customHeight="false" hidden="false" ht="12.1" outlineLevel="0" r="52">
      <c r="A52" s="5" t="s">
        <f>=HYPERLINK("https://leilaoonline.net/lote/detalhe/111603", "059")</f>
      </c>
      <c r="B52" s="4" t="s">
        <f>=HYPERLINK("https://leilaoonline.net/lote/detalhe/111603", "[ VÍDEOS ] Pá Carregadeira Michigan. Transmissão 28000 Clark. Tansmissão aberta para retirar vazamentos, Carrier e engrenagem completos e semi novas.Necessita kit de vedação e discos.")</f>
      </c>
      <c r="C52" s="4" t="inlineStr">
        <is>
          <t>Não vendido</t>
        </is>
      </c>
      <c r="D52" s="4" t="inlineStr">
        <is>
          <t>0</t>
        </is>
      </c>
      <c r="E52" s="5" t="inlineStr">
        <is>
          <t>35.000,00</t>
        </is>
      </c>
      <c r="F52" s="4" t="inlineStr">
        <is>
          <t>500.00</t>
        </is>
      </c>
    </row>
    <row collapsed="false" customFormat="false" customHeight="false" hidden="false" ht="12.1" outlineLevel="0" r="53">
      <c r="A53" s="5" t="s">
        <f>=HYPERLINK("https://leilaoonline.net/lote/detalhe/111602", "201")</f>
      </c>
      <c r="B53" s="4" t="s">
        <f>=HYPERLINK("https://leilaoonline.net/lote/detalhe/111602", " Pá Carregadeira Caterpillar. Mod. 966R. Transmissão canadense Mecânica. Ano 1987. Operacional ")</f>
      </c>
      <c r="C53" s="4" t="inlineStr">
        <is>
          <t>Não vendido</t>
        </is>
      </c>
      <c r="D53" s="4" t="inlineStr">
        <is>
          <t>0</t>
        </is>
      </c>
      <c r="E53" s="5" t="inlineStr">
        <is>
          <t>75.000,00</t>
        </is>
      </c>
      <c r="F53" s="4" t="inlineStr">
        <is>
          <t>500.00</t>
        </is>
      </c>
    </row>
    <row collapsed="false" customFormat="false" customHeight="false" hidden="false" ht="12.1" outlineLevel="0" r="54">
      <c r="A54" s="5" t="s">
        <f>=HYPERLINK("https://leilaoonline.net/lote/detalhe/111605", "504")</f>
      </c>
      <c r="B54" s="4" t="s">
        <f>=HYPERLINK("https://leilaoonline.net/lote/detalhe/111605", " Pá Carregadeira Volvo L70. Para desmanche")</f>
      </c>
      <c r="C54" s="4" t="inlineStr">
        <is>
          <t>Não vendido</t>
        </is>
      </c>
      <c r="D54" s="4" t="inlineStr">
        <is>
          <t>0</t>
        </is>
      </c>
      <c r="E54" s="5" t="inlineStr">
        <is>
          <t>50.000,00</t>
        </is>
      </c>
      <c r="F54"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2026-09-03T08:07:44.00Z</dcterms:created>
  <dc:creator>Tellks Tecnologia</dc:creator>
  <cp:revision>0</cp:revision>
</cp:coreProperties>
</file>