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02/06/17 - CAMINHÕES - M.BENZ -  SCANIA - PICK  AMAROK - IMPLEMENTOS AGRÍCOLAS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02/06/2017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=HYPERLINK("https://leilaoonline.net/lote/detalhe/8783", "062")</f>
      </c>
      <c r="B11" s="4" t="s">
        <f>=HYPERLINK("https://leilaoonline.net/lote/detalhe/8783", " 50 BOTIJÕES - (QDT.  43 P5 - 04 P13 - 3 DE 1KG), S/FR, UND DOIS CORRÉGOS")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=HYPERLINK("https://leilaoonline.net/lote/detalhe/8848", "559")</f>
      </c>
      <c r="B12" s="4" t="s">
        <f>=HYPERLINK("https://leilaoonline.net/lote/detalhe/8848", " COLHEDORA DE CANA CASE, ANO 2010, FR62218, IMOB. 83904, UND IPAUSSU")</f>
      </c>
      <c r="C12" s="4" t="inlineStr">
        <is>
          <t>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=HYPERLINK("https://leilaoonline.net/lote/detalhe/8893", "560")</f>
      </c>
      <c r="B13" s="4" t="s">
        <f>=HYPERLINK("https://leilaoonline.net/lote/detalhe/8893",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=HYPERLINK("https://leilaoonline.net/lote/detalhe/8861", "562")</f>
      </c>
      <c r="B14" s="4" t="s">
        <f>=HYPERLINK("https://leilaoonline.net/lote/detalhe/8861", "SUCATA DE BORACHA, PESO APROX. 3Ton E SUCATA DE MANGUEIRA E COM FLANGE 300 KG APROX, VENDA POR LOTE,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=HYPERLINK("https://leilaoonline.net/lote/detalhe/8871", "566")</f>
      </c>
      <c r="B15" s="4" t="s">
        <f>=HYPERLINK("https://leilaoonline.net/lote/detalhe/8871", "SUCATA DE MADEIRA (VENDA POR LOTE) 100 TONELADAS, S/FR, UND IPAUSSU")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=HYPERLINK("https://leilaoonline.net/lote/detalhe/8961", "2387")</f>
      </c>
      <c r="B16" s="4" t="s">
        <f>=HYPERLINK("https://leilaoonline.net/lote/detalhe/8961", "GUINDASTE E OUTROS PERIFÉRICOS, S/FR, UND DIAMANTE (LOC; lLOTE  PORTO BARREIRO)")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=HYPERLINK("https://leilaoonline.net/lote/detalhe/8791", "2392")</f>
      </c>
      <c r="B17" s="4" t="s">
        <f>=HYPERLINK("https://leilaoonline.net/lote/detalhe/8791", " CAMINHÃO SCANIA/R113 6X4 360, ANO/MOD 1994, PLACA BWT3452, FR97013, UND DIAMANTE")</f>
      </c>
      <c r="C17" s="4" t="inlineStr">
        <is>
          <t>Não vendido</t>
        </is>
      </c>
      <c r="D17" s="4" t="inlineStr">
        <is>
          <t>67</t>
        </is>
      </c>
      <c r="E17" s="5" t="inlineStr">
        <is>
          <t>25.500,00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=HYPERLINK("https://leilaoonline.net/lote/detalhe/8841", "2393")</f>
      </c>
      <c r="B18" s="4" t="s">
        <f>=HYPERLINK("https://leilaoonline.net/lote/detalhe/8841", " 11 CURVAS DE AÇO DE GRANDE DIAMETRO (SEM USO - NOVO SOBRA DE PROJETO), S/FR, UND DIAMANTE")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=HYPERLINK("https://leilaoonline.net/lote/detalhe/8842", "2394")</f>
      </c>
      <c r="B19" s="4" t="s">
        <f>=HYPERLINK("https://leilaoonline.net/lote/detalhe/8842", " 3 BICAS (COCHO) 10MTS CADA PESO APROX. 5T, S/FR, UND DIAMANTE")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=HYPERLINK("https://leilaoonline.net/lote/detalhe/8822", "2395")</f>
      </c>
      <c r="B20" s="4" t="s">
        <f>=HYPERLINK("https://leilaoonline.net/lote/detalhe/8822", "TELHAS DE ZINCO, S/FR/ UND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=HYPERLINK("https://leilaoonline.net/lote/detalhe/8781", "3003")</f>
      </c>
      <c r="B21" s="4" t="s">
        <f>=HYPERLINK("https://leilaoonline.net/lote/detalhe/8781", " 2 DOLLY ESTADO DE SUCATA, SEM DIREITO A DOCUMENTO, FR56885/ FR112617, UND BARRA")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=HYPERLINK("https://leilaoonline.net/lote/detalhe/8867", "3008")</f>
      </c>
      <c r="B22" s="4" t="s">
        <f>=HYPERLINK("https://leilaoonline.net/lote/detalhe/8867", "TRATOR MASSEY FERGUSSON 7140 4X4 4RM, ANO 2010, SÉRIE7140298517, FR93141 IMOB 246692-0. UND BARRA")</f>
      </c>
      <c r="C22" s="4" t="inlineStr">
        <is>
          <t>Não vendido</t>
        </is>
      </c>
      <c r="D22" s="4" t="inlineStr">
        <is>
          <t>82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=HYPERLINK("https://leilaoonline.net/lote/detalhe/8817", "3022")</f>
      </c>
      <c r="B23" s="4" t="s">
        <f>=HYPERLINK("https://leilaoonline.net/lote/detalhe/8817", "8 EIXOS, S/FR, UND BARRA")</f>
      </c>
      <c r="C23" s="4" t="inlineStr">
        <is>
          <t>Vendido</t>
        </is>
      </c>
      <c r="D23" s="4" t="inlineStr">
        <is>
          <t>62</t>
        </is>
      </c>
      <c r="E23" s="5" t="inlineStr">
        <is>
          <t>8.350,00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=HYPERLINK("https://leilaoonline.net/lote/detalhe/8819", "3023")</f>
      </c>
      <c r="B24" s="4" t="s">
        <f>=HYPERLINK("https://leilaoonline.net/lote/detalhe/8819", " 15 MANILHAS DE CONCRETO APROXIMADAMENTE,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=HYPERLINK("https://leilaoonline.net/lote/detalhe/8821", "3024")</f>
      </c>
      <c r="B25" s="4" t="s">
        <f>=HYPERLINK("https://leilaoonline.net/lote/detalhe/8821", " 17 TRELIÇAS VENDA POR LOTE, S/FR, UND BARRA  ")</f>
      </c>
      <c r="C25" s="4" t="inlineStr">
        <is>
          <t>Vendido</t>
        </is>
      </c>
      <c r="D25" s="4" t="inlineStr">
        <is>
          <t>104</t>
        </is>
      </c>
      <c r="E25" s="5" t="inlineStr">
        <is>
          <t>11.200,00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=HYPERLINK("https://leilaoonline.net/lote/detalhe/8818", "3025")</f>
      </c>
      <c r="B26" s="4" t="s">
        <f>=HYPERLINK("https://leilaoonline.net/lote/detalhe/8818", " 7 FOLHAS DE PORTÃO DE AÇO, S/FR, UND BARRA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=HYPERLINK("https://leilaoonline.net/lote/detalhe/8820", "3026")</f>
      </c>
      <c r="B27" s="4" t="s">
        <f>=HYPERLINK("https://leilaoonline.net/lote/detalhe/8820", " 1 ESTEIRA TRANSPORTADORA C/ 2 MOTORES E REDUTOR, S/FR, UND BARRA ")</f>
      </c>
      <c r="C27" s="4" t="inlineStr">
        <is>
          <t>Vendido</t>
        </is>
      </c>
      <c r="D27" s="4" t="inlineStr">
        <is>
          <t>52</t>
        </is>
      </c>
      <c r="E27" s="5" t="inlineStr">
        <is>
          <t>4.600,00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=HYPERLINK("https://leilaoonline.net/lote/detalhe/8825", "3027")</f>
      </c>
      <c r="B28" s="4" t="s">
        <f>=HYPERLINK("https://leilaoonline.net/lote/detalhe/8825", " REDUTOR, PATRIM. RD460079, UND BARRA")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=HYPERLINK("https://leilaoonline.net/lote/detalhe/8827", "3028")</f>
      </c>
      <c r="B29" s="4" t="s">
        <f>=HYPERLINK("https://leilaoonline.net/lote/detalhe/8827", " SUCATA DE MOTORES/RETIFICADORA SOLDA BOMBOZZI PATR. 074401, VENDA POR LOTE - UND BARRA")</f>
      </c>
      <c r="C29" s="4" t="inlineStr">
        <is>
          <t>Vendido</t>
        </is>
      </c>
      <c r="D29" s="4" t="inlineStr">
        <is>
          <t>17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=HYPERLINK("https://leilaoonline.net/lote/detalhe/8823", "3029")</f>
      </c>
      <c r="B30" s="4" t="s">
        <f>=HYPERLINK("https://leilaoonline.net/lote/detalhe/8823", " REDUTOR CESTARI, PATRIM. 97278, UND BARRA")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5.600,00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=HYPERLINK("https://leilaoonline.net/lote/detalhe/8824", "3030")</f>
      </c>
      <c r="B31" s="4" t="s">
        <f>=HYPERLINK("https://leilaoonline.net/lote/detalhe/8824", " REDUTOR MAUSA E MOTO REDUTOR, PAT. 2018998, UND BARRA")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=HYPERLINK("https://leilaoonline.net/lote/detalhe/8828", "3031")</f>
      </c>
      <c r="B32" s="4" t="s">
        <f>=HYPERLINK("https://leilaoonline.net/lote/detalhe/8828", " 7 REDUTOR (MAUSAE OUTROS)  -REDUTOR TRANSMOTENICA NÃO FAZ PARTE DO LOTE- INVT. 98085/10600/149606/70891, UND BARRA")</f>
      </c>
      <c r="C32" s="4" t="inlineStr">
        <is>
          <t>Vendido</t>
        </is>
      </c>
      <c r="D32" s="4" t="inlineStr">
        <is>
          <t>89</t>
        </is>
      </c>
      <c r="E32" s="5" t="inlineStr">
        <is>
          <t>10.200,00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=HYPERLINK("https://leilaoonline.net/lote/detalhe/8826", "3032")</f>
      </c>
      <c r="B33" s="4" t="s">
        <f>=HYPERLINK("https://leilaoonline.net/lote/detalhe/8826", " 2 REDUTORES (1 FALK 2110Y2 E 1 CESTARI HT 100/1:91) INV, 70887/70892, UND BARRA")</f>
      </c>
      <c r="C33" s="4" t="inlineStr">
        <is>
          <t>Vendido</t>
        </is>
      </c>
      <c r="D33" s="4" t="inlineStr">
        <is>
          <t>35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=HYPERLINK("https://leilaoonline.net/lote/detalhe/8833", "3033")</f>
      </c>
      <c r="B34" s="4" t="s">
        <f>=HYPERLINK("https://leilaoonline.net/lote/detalhe/8833", " DIVERSAS PEÇAS E PARTES, (MOTORES, BOMBAS E PEÇAS DE REDUTORES), S/FR, UND BARRA")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=HYPERLINK("https://leilaoonline.net/lote/detalhe/8830", "3034")</f>
      </c>
      <c r="B35" s="4" t="s">
        <f>=HYPERLINK("https://leilaoonline.net/lote/detalhe/8830", " TALHA ELÉTRICA BAUMA, S/FR, UND BARRA")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=HYPERLINK("https://leilaoonline.net/lote/detalhe/8831", "3035")</f>
      </c>
      <c r="B36" s="4" t="s">
        <f>=HYPERLINK("https://leilaoonline.net/lote/detalhe/8831", " SOPRADOR DE AR C/MOTOR, PATRIM. 98472/99379, UND BARRA")</f>
      </c>
      <c r="C36" s="4" t="inlineStr">
        <is>
          <t>Vendido</t>
        </is>
      </c>
      <c r="D36" s="4" t="inlineStr">
        <is>
          <t>9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=HYPERLINK("https://leilaoonline.net/lote/detalhe/8829", "3036")</f>
      </c>
      <c r="B37" s="4" t="s">
        <f>=HYPERLINK("https://leilaoonline.net/lote/detalhe/8829", " TURBINA E TROCADOR DE CALOR, PATRIM. 200896")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=HYPERLINK("https://leilaoonline.net/lote/detalhe/8832", "3037")</f>
      </c>
      <c r="B38" s="4" t="s">
        <f>=HYPERLINK("https://leilaoonline.net/lote/detalhe/8832", " 6 CAXIAS(CÂMBIO) TRANSFERENCIA M.BENZ")</f>
      </c>
      <c r="C38" s="4" t="inlineStr">
        <is>
          <t>Vendido</t>
        </is>
      </c>
      <c r="D38" s="4" t="inlineStr">
        <is>
          <t>104</t>
        </is>
      </c>
      <c r="E38" s="5" t="inlineStr">
        <is>
          <t>12.800,00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=HYPERLINK("https://leilaoonline.net/lote/detalhe/8834", "3038")</f>
      </c>
      <c r="B39" s="4" t="s">
        <f>=HYPERLINK("https://leilaoonline.net/lote/detalhe/8834", " 3 CAXIAS(CÂMBIO) TRANSFERENCIA SCANIA")</f>
      </c>
      <c r="C39" s="4" t="inlineStr">
        <is>
          <t>Vendido</t>
        </is>
      </c>
      <c r="D39" s="4" t="inlineStr">
        <is>
          <t>52</t>
        </is>
      </c>
      <c r="E39" s="5" t="inlineStr">
        <is>
          <t>6.100,00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=HYPERLINK("https://leilaoonline.net/lote/detalhe/8835", "3039")</f>
      </c>
      <c r="B40" s="4" t="s">
        <f>=HYPERLINK("https://leilaoonline.net/lote/detalhe/8835", " 4 MOTORES M.BENZ E 2 CABEÇOTES DE COMPRESSOR, S/FR, UND BARRA")</f>
      </c>
      <c r="C40" s="4" t="inlineStr">
        <is>
          <t>Vendido</t>
        </is>
      </c>
      <c r="D40" s="4" t="inlineStr">
        <is>
          <t>65</t>
        </is>
      </c>
      <c r="E40" s="5" t="inlineStr">
        <is>
          <t>6.900,00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=HYPERLINK("https://leilaoonline.net/lote/detalhe/8836", "3040")</f>
      </c>
      <c r="B41" s="4" t="s">
        <f>=HYPERLINK("https://leilaoonline.net/lote/detalhe/8836", " 1 MOTOR SCANIA, S/FR, UND BARRA")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=HYPERLINK("https://leilaoonline.net/lote/detalhe/8814", "3041")</f>
      </c>
      <c r="B42" s="4" t="s">
        <f>=HYPERLINK("https://leilaoonline.net/lote/detalhe/8814", " SEMI-REBOQUE TECTRAN 9,60M TIPO PRANCHA, ANO 1994, PLACA BWT3461, FR96063, UND BARRA")</f>
      </c>
      <c r="C42" s="4" t="inlineStr">
        <is>
          <t>Vendido</t>
        </is>
      </c>
      <c r="D42" s="4" t="inlineStr">
        <is>
          <t>136</t>
        </is>
      </c>
      <c r="E42" s="5" t="inlineStr">
        <is>
          <t>18.050,00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=HYPERLINK("https://leilaoonline.net/lote/detalhe/8810", "3042")</f>
      </c>
      <c r="B43" s="4" t="s">
        <f>=HYPERLINK("https://leilaoonline.net/lote/detalhe/8810", " PRANCHA 2 EIXOS MASSARI, ANO 1981, PLACA BWQ5500, FR96521, UND BARRA")</f>
      </c>
      <c r="C43" s="4" t="inlineStr">
        <is>
          <t>Vendido</t>
        </is>
      </c>
      <c r="D43" s="4" t="inlineStr">
        <is>
          <t>89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=HYPERLINK("https://leilaoonline.net/lote/detalhe/8837", "3043")</f>
      </c>
      <c r="B44" s="4" t="s">
        <f>=HYPERLINK("https://leilaoonline.net/lote/detalhe/8837", " CARRETA COM CABINE AZUL (SEM DOCUMENTO), S/FR, UND BARRA")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=HYPERLINK("https://leilaoonline.net/lote/detalhe/8840", "3044")</f>
      </c>
      <c r="B45" s="4" t="s">
        <f>=HYPERLINK("https://leilaoonline.net/lote/detalhe/8840", "CARRETA DE SERVIÇOS DIVERSOS COM 2 EIXOS COM CABINE AMARELA,  (SEM DOCUMENTO), S/FR, UND BARRA")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=HYPERLINK("https://leilaoonline.net/lote/detalhe/8785", "3045")</f>
      </c>
      <c r="B46" s="4" t="s">
        <f>=HYPERLINK("https://leilaoonline.net/lote/detalhe/8785", " CAMINHÃO SCANIA R113 6X4, (SEM BLOCO DO MOTOR), ANO 1994, PLACA BWT3410, COR BRANCA, FR97016, UND, BARRA")</f>
      </c>
      <c r="C46" s="4" t="inlineStr">
        <is>
          <t>Vendido</t>
        </is>
      </c>
      <c r="D46" s="4" t="inlineStr">
        <is>
          <t>58</t>
        </is>
      </c>
      <c r="E46" s="5" t="inlineStr">
        <is>
          <t>20.750,00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=HYPERLINK("https://leilaoonline.net/lote/detalhe/8786", "3046")</f>
      </c>
      <c r="B47" s="4" t="s">
        <f>=HYPERLINK("https://leilaoonline.net/lote/detalhe/8786", "DIVERSAS PEÇAS - ( MWM- FORD - VALTRA - CAT - VOLVO E OUTROS, S/FR, UND BARRA")</f>
      </c>
      <c r="C47" s="4" t="inlineStr">
        <is>
          <t>Vendido</t>
        </is>
      </c>
      <c r="D47" s="4" t="inlineStr">
        <is>
          <t>58</t>
        </is>
      </c>
      <c r="E47" s="5" t="inlineStr">
        <is>
          <t>6.500,00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=HYPERLINK("https://leilaoonline.net/lote/detalhe/8782", "3047")</f>
      </c>
      <c r="B48" s="4" t="s">
        <f>=HYPERLINK("https://leilaoonline.net/lote/detalhe/8782", " I/VW AMAROK CD 4X4, ANO/MOD 2011, PLACA NWB6658, DIESEL, FR163050, UND BARRA")</f>
      </c>
      <c r="C48" s="4" t="inlineStr">
        <is>
          <t>Não vendido</t>
        </is>
      </c>
      <c r="D48" s="4" t="inlineStr">
        <is>
          <t>61</t>
        </is>
      </c>
      <c r="E48" s="5" t="inlineStr">
        <is>
          <t>43.500,00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=HYPERLINK("https://leilaoonline.net/lote/detalhe/8873", "3049")</f>
      </c>
      <c r="B49" s="4" t="s">
        <f>=HYPERLINK("https://leilaoonline.net/lote/detalhe/8873", "CAMINHÃO SCANIA/R113 E 6X4 360, ANO/MOD 1994, PLACA BWT3412, FR97009, UND BARRA")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=HYPERLINK("https://leilaoonline.net/lote/detalhe/8839", "3050")</f>
      </c>
      <c r="B50" s="4" t="s">
        <f>=HYPERLINK("https://leilaoonline.net/lote/detalhe/8839", " SUCATA ELETRICA E TRANSFORMADOR, PESO ESTIMADO 300 KG, S/FR,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440,00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=HYPERLINK("https://leilaoonline.net/lote/detalhe/8874", "3051")</f>
      </c>
      <c r="B51" s="4" t="s">
        <f>=HYPERLINK("https://leilaoonline.net/lote/detalhe/8874", "75 TAMBORES DE ÓLEO LUB. IND MINER ISO VG 46 (SEM USO), S,FR, UND JATAI")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=HYPERLINK("https://leilaoonline.net/lote/detalhe/8862", "3928")</f>
      </c>
      <c r="B52" s="4" t="s">
        <f>=HYPERLINK("https://leilaoonline.net/lote/detalhe/8862", "ESTUFA CULTURA FANEM 002-CB, PAT28161UND BARRA")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80,00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=HYPERLINK("https://leilaoonline.net/lote/detalhe/8849", "3986")</f>
      </c>
      <c r="B53" s="4" t="s">
        <f>=HYPERLINK("https://leilaoonline.net/lote/detalhe/8849", "SUCATA DE VIDRO, S/FR, UND BARRA")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=HYPERLINK("https://leilaoonline.net/lote/detalhe/8850", "4516")</f>
      </c>
      <c r="B54" s="4" t="s">
        <f>=HYPERLINK("https://leilaoonline.net/lote/detalhe/8850", " 2 HIDRO ROLL, S/FR, UND COSTA PINTO")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=HYPERLINK("https://leilaoonline.net/lote/detalhe/8851", "4550")</f>
      </c>
      <c r="B55" s="4" t="s">
        <f>=HYPERLINK("https://leilaoonline.net/lote/detalhe/8851", " CARROCERIA CANA PICADA, PAT. 55020, UND COSTA PINTO")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=HYPERLINK("https://leilaoonline.net/lote/detalhe/8868", "4558")</f>
      </c>
      <c r="B56" s="4" t="s">
        <f>=HYPERLINK("https://leilaoonline.net/lote/detalhe/8868", "CHEVROLET/S10 LS, ANO 2013, PLACA FFF5381, FLEX, FR63542, UND COSTA PINTA")</f>
      </c>
      <c r="C56" s="4" t="inlineStr">
        <is>
          <t>Não vendido</t>
        </is>
      </c>
      <c r="D56" s="4" t="inlineStr">
        <is>
          <t>76</t>
        </is>
      </c>
      <c r="E56" s="5" t="inlineStr">
        <is>
          <t>36.000,00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=HYPERLINK("https://leilaoonline.net/lote/detalhe/8855", "4560")</f>
      </c>
      <c r="B57" s="4" t="s">
        <f>=HYPERLINK("https://leilaoonline.net/lote/detalhe/8855", "PÁ CARREGADEIRA ZL50G, ANO 2013, SÉRIE ZZKLHEKl, FR58513, UND COSTA PINTO")</f>
      </c>
      <c r="C57" s="4" t="inlineStr">
        <is>
          <t>Não vendido</t>
        </is>
      </c>
      <c r="D57" s="4" t="inlineStr">
        <is>
          <t>71</t>
        </is>
      </c>
      <c r="E57" s="5" t="inlineStr">
        <is>
          <t>54.000,00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=HYPERLINK("https://leilaoonline.net/lote/detalhe/8870", "4561")</f>
      </c>
      <c r="B58" s="4" t="s">
        <f>=HYPERLINK("https://leilaoonline.net/lote/detalhe/8870", "CARRETA TRANSP. DE TUBOS, FR57236, UND COSTA PINTO")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=HYPERLINK("https://leilaoonline.net/lote/detalhe/8852", "4567")</f>
      </c>
      <c r="B59" s="4" t="s">
        <f>=HYPERLINK("https://leilaoonline.net/lote/detalhe/8852", "VIDROS DIVERSOS DE PORTAS E JANELA, S/FR, UND COSTA PINTO")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500,00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=HYPERLINK("https://leilaoonline.net/lote/detalhe/8879", "4591")</f>
      </c>
      <c r="B60" s="4" t="s">
        <f>=HYPERLINK("https://leilaoonline.net/lote/detalhe/8879", " CHEVROLET S10, CAB. DUPLA LS, ANO/MOD 2013/13, PLACA EPG 2820, FR33853, UND COSTA PINTO")</f>
      </c>
      <c r="C60" s="4" t="inlineStr">
        <is>
          <t>Vendido</t>
        </is>
      </c>
      <c r="D60" s="4" t="inlineStr">
        <is>
          <t>73</t>
        </is>
      </c>
      <c r="E60" s="5" t="inlineStr">
        <is>
          <t>37.000,00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=HYPERLINK("https://leilaoonline.net/lote/detalhe/8880", "4592")</f>
      </c>
      <c r="B61" s="4" t="s">
        <f>=HYPERLINK("https://leilaoonline.net/lote/detalhe/8880", " DOLLY USICAMP, (SEM DIREITO A DOCUMENTO), ANO 2008, FR56898, UND COSTA PINTO")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4.100,00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=HYPERLINK("https://leilaoonline.net/lote/detalhe/8796", "5510")</f>
      </c>
      <c r="B62" s="4" t="s">
        <f>=HYPERLINK("https://leilaoonline.net/lote/detalhe/8796", " CAMINHÃO SCANIA R 113 6x4 360, ANO/MOD 1994, PLACA BWT3432, FR97011, UND BONFIM")</f>
      </c>
      <c r="C62" s="4" t="inlineStr">
        <is>
          <t>Vendido</t>
        </is>
      </c>
      <c r="D62" s="4" t="inlineStr">
        <is>
          <t>99</t>
        </is>
      </c>
      <c r="E62" s="5" t="inlineStr">
        <is>
          <t>41.500,00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=HYPERLINK("https://leilaoonline.net/lote/detalhe/8794", "5511")</f>
      </c>
      <c r="B63" s="4" t="s">
        <f>=HYPERLINK("https://leilaoonline.net/lote/detalhe/8794", " CAMINHÃO SCANIA R 113 6x4 360, ANO/MOD 1992/93, PLACA BIJ5806, FR22303, UND BONFIM")</f>
      </c>
      <c r="C63" s="4" t="inlineStr">
        <is>
          <t>Vendido</t>
        </is>
      </c>
      <c r="D63" s="4" t="inlineStr">
        <is>
          <t>83</t>
        </is>
      </c>
      <c r="E63" s="5" t="inlineStr">
        <is>
          <t>28.500,00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=HYPERLINK("https://leilaoonline.net/lote/detalhe/8795", "5512")</f>
      </c>
      <c r="B64" s="4" t="s">
        <f>=HYPERLINK("https://leilaoonline.net/lote/detalhe/8795", " CAMINHÃO SCANIA R 113 6x4 360, ANO/MOD 1994, PLACA BWT3440, FR96430, UND BONFIM")</f>
      </c>
      <c r="C64" s="4" t="inlineStr">
        <is>
          <t>Não vendido</t>
        </is>
      </c>
      <c r="D64" s="4" t="inlineStr">
        <is>
          <t>112</t>
        </is>
      </c>
      <c r="E64" s="5" t="inlineStr">
        <is>
          <t>41.000,00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=HYPERLINK("https://leilaoonline.net/lote/detalhe/8793", "5513")</f>
      </c>
      <c r="B65" s="4" t="s">
        <f>=HYPERLINK("https://leilaoonline.net/lote/detalhe/8793", " CAMINHÃO SCANIA R 113 6x4 360, ANO/MOD 1994, PLACA BWT3451, FR97006, UND BONFIM")</f>
      </c>
      <c r="C65" s="4" t="inlineStr">
        <is>
          <t>Vendido</t>
        </is>
      </c>
      <c r="D65" s="4" t="inlineStr">
        <is>
          <t>133</t>
        </is>
      </c>
      <c r="E65" s="5" t="inlineStr">
        <is>
          <t>43.750,00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=HYPERLINK("https://leilaoonline.net/lote/detalhe/8784", "5514")</f>
      </c>
      <c r="B66" s="4" t="s">
        <f>=HYPERLINK("https://leilaoonline.net/lote/detalhe/8784", " DIVERSAS PEÇAS (VOLVO/MF/M.BENZ) - EMBREAGENS - CARDAN - BOMBAS - EIXOS E OUTRAS, S/FR, UND BONFIM")</f>
      </c>
      <c r="C66" s="4" t="inlineStr">
        <is>
          <t>Vendido</t>
        </is>
      </c>
      <c r="D66" s="4" t="inlineStr">
        <is>
          <t>30</t>
        </is>
      </c>
      <c r="E66" s="5" t="inlineStr">
        <is>
          <t>1.950,00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=HYPERLINK("https://leilaoonline.net/lote/detalhe/8872", "5515")</f>
      </c>
      <c r="B67" s="4" t="s">
        <f>=HYPERLINK("https://leilaoonline.net/lote/detalhe/8872", "60 TONELADAS DE SUCATA DE FERRO,(VENDA POR KILO), S/FR, UND BONFIM")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0,45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=HYPERLINK("https://leilaoonline.net/lote/detalhe/8860", "8352")</f>
      </c>
      <c r="B68" s="4" t="s">
        <f>=HYPERLINK("https://leilaoonline.net/lote/detalhe/8860", "SONDA  AMOSTRA DEDINI, Nº IMOB. BAR2-113953-0, UND RAFARD")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=HYPERLINK("https://leilaoonline.net/lote/detalhe/8887", "8357")</f>
      </c>
      <c r="B69" s="4" t="s">
        <f>=HYPERLINK("https://leilaoonline.net/lote/detalhe/8887", " CAIXA D'AGUA CAPAC. APROX. 30.000L, S/FR, UND RAFARD")</f>
      </c>
      <c r="C69" s="4" t="inlineStr">
        <is>
          <t>Vendido</t>
        </is>
      </c>
      <c r="D69" s="4" t="inlineStr">
        <is>
          <t>37</t>
        </is>
      </c>
      <c r="E69" s="5" t="inlineStr">
        <is>
          <t>3.800,00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=HYPERLINK("https://leilaoonline.net/lote/detalhe/8888", "8358")</f>
      </c>
      <c r="B70" s="4" t="s">
        <f>=HYPERLINK("https://leilaoonline.net/lote/detalhe/8888", " MESA XAROPE, S/FR, UND RAFARD")</f>
      </c>
      <c r="C70" s="4" t="inlineStr">
        <is>
          <t>Não vendido</t>
        </is>
      </c>
      <c r="D70" s="4" t="inlineStr">
        <is>
          <t>19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=HYPERLINK("https://leilaoonline.net/lote/detalhe/8889", "8359")</f>
      </c>
      <c r="B71" s="4" t="s">
        <f>=HYPERLINK("https://leilaoonline.net/lote/detalhe/8889", " BOOSTER N° 33, S/FR, UND RAFARD")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=HYPERLINK("https://leilaoonline.net/lote/detalhe/8892", "8360")</f>
      </c>
      <c r="B72" s="4" t="s">
        <f>=HYPERLINK("https://leilaoonline.net/lote/detalhe/8892", " FILTRO ROTATIVO S/FR, UND RAFARD")</f>
      </c>
      <c r="C72" s="4" t="inlineStr">
        <is>
          <t>Não vendido</t>
        </is>
      </c>
      <c r="D72" s="4" t="inlineStr">
        <is>
          <t>61</t>
        </is>
      </c>
      <c r="E72" s="5" t="inlineStr">
        <is>
          <t>7.100,00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=HYPERLINK("https://leilaoonline.net/lote/detalhe/8890", "8361")</f>
      </c>
      <c r="B73" s="4" t="s">
        <f>=HYPERLINK("https://leilaoonline.net/lote/detalhe/8890", " CALDEIRA 9, S/FR, UND RAFARD")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26.000,00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=HYPERLINK("https://leilaoonline.net/lote/detalhe/8895", "9165")</f>
      </c>
      <c r="B74" s="4" t="s">
        <f>=HYPERLINK("https://leilaoonline.net/lote/detalhe/8895", "CHEVROLET/S10 LS, ANO/MOD 13/13, PLACA FEP2124, FR140002, UND SÃO FRANCISCO")</f>
      </c>
      <c r="C74" s="4" t="inlineStr">
        <is>
          <t>Não vendido</t>
        </is>
      </c>
      <c r="D74" s="4" t="inlineStr">
        <is>
          <t>84</t>
        </is>
      </c>
      <c r="E74" s="5" t="inlineStr">
        <is>
          <t>38.750,00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=HYPERLINK("https://leilaoonline.net/lote/detalhe/8864", "11490")</f>
      </c>
      <c r="B75" s="4" t="s">
        <f>=HYPERLINK("https://leilaoonline.net/lote/detalhe/8864", " REBOQUE CORONA 7,60 M, ANO 1982, PLACA BKE6685, FR121369, UND. BONFIM 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=HYPERLINK("https://leilaoonline.net/lote/detalhe/8865", "11493")</f>
      </c>
      <c r="B76" s="4" t="s">
        <f>=HYPERLINK("https://leilaoonline.net/lote/detalhe/8865", " REBOQUE FACCHINI 7,50 M, ANO 1994, PLACA BKE 4113, FR121163, UND. BONFIM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=HYPERLINK("https://leilaoonline.net/lote/detalhe/8866", "11496")</f>
      </c>
      <c r="B77" s="4" t="s">
        <f>=HYPERLINK("https://leilaoonline.net/lote/detalhe/8866", " REBOQUE FACCHINI 7,50 M, ANO 1994, PLACA BKE 4201, FR121176, UND. BONFIM ")</f>
      </c>
      <c r="C77" s="4" t="inlineStr">
        <is>
          <t>Vendido</t>
        </is>
      </c>
      <c r="D77" s="4" t="inlineStr">
        <is>
          <t>11</t>
        </is>
      </c>
      <c r="E77" s="5" t="inlineStr">
        <is>
          <t>1.600,00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=HYPERLINK("https://leilaoonline.net/lote/detalhe/8894", "11508")</f>
      </c>
      <c r="B78" s="4" t="s">
        <f>=HYPERLINK("https://leilaoonline.net/lote/detalhe/8894", " CHEVROLET S10, ANO 2014/15, PLACA  FQN3683, FR18015, UND SERRA")</f>
      </c>
      <c r="C78" s="4" t="inlineStr">
        <is>
          <t>Vendido</t>
        </is>
      </c>
      <c r="D78" s="4" t="inlineStr">
        <is>
          <t>100</t>
        </is>
      </c>
      <c r="E78" s="5" t="inlineStr">
        <is>
          <t>49.000,00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=HYPERLINK("https://leilaoonline.net/lote/detalhe/8856", "11509")</f>
      </c>
      <c r="B79" s="4" t="s">
        <f>=HYPERLINK("https://leilaoonline.net/lote/detalhe/8856", " CAMARA FRIA (LAB.SACOROSE) INVENTARIO 170647, UND SERRA")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=HYPERLINK("https://leilaoonline.net/lote/detalhe/8807", "11510")</f>
      </c>
      <c r="B80" s="4" t="s">
        <f>=HYPERLINK("https://leilaoonline.net/lote/detalhe/8807", " REBOQUE GUERRA CANA PICADA, ANO/MOD 2008/09, PLACA EFX3881, FR133016, UND SERRA")</f>
      </c>
      <c r="C80" s="4" t="inlineStr">
        <is>
          <t>Não vendido</t>
        </is>
      </c>
      <c r="D80" s="4" t="inlineStr">
        <is>
          <t>50</t>
        </is>
      </c>
      <c r="E80" s="5" t="inlineStr">
        <is>
          <t>8.900,00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=HYPERLINK("https://leilaoonline.net/lote/detalhe/8804", "11511")</f>
      </c>
      <c r="B81" s="4" t="s">
        <f>=HYPERLINK("https://leilaoonline.net/lote/detalhe/8804", " REBOQUE RANDON  CANA PICADA, ANO/MOD 2008, PLACA DWH0023, FR10243, UND SERRA")</f>
      </c>
      <c r="C81" s="4" t="inlineStr">
        <is>
          <t>Não vendido</t>
        </is>
      </c>
      <c r="D81" s="4" t="inlineStr">
        <is>
          <t>44</t>
        </is>
      </c>
      <c r="E81" s="5" t="inlineStr">
        <is>
          <t>8.150,00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=HYPERLINK("https://leilaoonline.net/lote/detalhe/8808", "11512")</f>
      </c>
      <c r="B82" s="4" t="s">
        <f>=HYPERLINK("https://leilaoonline.net/lote/detalhe/8808", " REBOQUE RANDON CANA PICADA, ANO/MOD 2008/08, PLACA DWH0018, FR10246, UND SERRA")</f>
      </c>
      <c r="C82" s="4" t="inlineStr">
        <is>
          <t>Vendido</t>
        </is>
      </c>
      <c r="D82" s="4" t="inlineStr">
        <is>
          <t>44</t>
        </is>
      </c>
      <c r="E82" s="5" t="inlineStr">
        <is>
          <t>11.500,00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=HYPERLINK("https://leilaoonline.net/lote/detalhe/8800", "11513")</f>
      </c>
      <c r="B83" s="4" t="s">
        <f>=HYPERLINK("https://leilaoonline.net/lote/detalhe/8800", " REBOQUE RANDON CANA PICADA, ANO/MOD 2007, PLACA DTP7126, FR10214, UND SERRA")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8.600,00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=HYPERLINK("https://leilaoonline.net/lote/detalhe/8809", "11514")</f>
      </c>
      <c r="B84" s="4" t="s">
        <f>=HYPERLINK("https://leilaoonline.net/lote/detalhe/8809", " REBOQUE GUERRA CANA PICADA, ANO 2008/MOD, PLACA EFX3821, FR133023, UND SERRA")</f>
      </c>
      <c r="C84" s="4" t="inlineStr">
        <is>
          <t>Não vendido</t>
        </is>
      </c>
      <c r="D84" s="4" t="inlineStr">
        <is>
          <t>59</t>
        </is>
      </c>
      <c r="E84" s="5" t="inlineStr">
        <is>
          <t>10.250,00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=HYPERLINK("https://leilaoonline.net/lote/detalhe/8812", "11515")</f>
      </c>
      <c r="B85" s="4" t="s">
        <f>=HYPERLINK("https://leilaoonline.net/lote/detalhe/8812", " REBOQUE GUERRA CANA PICADA, ANO/MOD 2008/09, PLACA EIG8142, FR133021, UND SERRA")</f>
      </c>
      <c r="C85" s="4" t="inlineStr">
        <is>
          <t>Não vendido</t>
        </is>
      </c>
      <c r="D85" s="4" t="inlineStr">
        <is>
          <t>62</t>
        </is>
      </c>
      <c r="E85" s="5" t="inlineStr">
        <is>
          <t>10.700,00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=HYPERLINK("https://leilaoonline.net/lote/detalhe/8802", "11516")</f>
      </c>
      <c r="B86" s="4" t="s">
        <f>=HYPERLINK("https://leilaoonline.net/lote/detalhe/8802", " REBOQUE RANDON CANA PICADA, ANO 2007, PLACA DTP7138, FR10220, UND SERRA")</f>
      </c>
      <c r="C86" s="4" t="inlineStr">
        <is>
          <t>Vendido</t>
        </is>
      </c>
      <c r="D86" s="4" t="inlineStr">
        <is>
          <t>52</t>
        </is>
      </c>
      <c r="E86" s="5" t="inlineStr">
        <is>
          <t>9.200,00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=HYPERLINK("https://leilaoonline.net/lote/detalhe/8799", "11517")</f>
      </c>
      <c r="B87" s="4" t="s">
        <f>=HYPERLINK("https://leilaoonline.net/lote/detalhe/8799", " REBOQUE RANDON CANA PICADA, ANO/MOD 2007/07, PLACA DTP7139, FR10221, UND SERRA")</f>
      </c>
      <c r="C87" s="4" t="inlineStr">
        <is>
          <t>Vendido</t>
        </is>
      </c>
      <c r="D87" s="4" t="inlineStr">
        <is>
          <t>67</t>
        </is>
      </c>
      <c r="E87" s="5" t="inlineStr">
        <is>
          <t>11.450,00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=HYPERLINK("https://leilaoonline.net/lote/detalhe/8797", "11518")</f>
      </c>
      <c r="B88" s="4" t="s">
        <f>=HYPERLINK("https://leilaoonline.net/lote/detalhe/8797", " REBOQUE RANDON CANA PICADA, ANO 2007/07, PLACA DTP7124, FR10212, UND SERRA")</f>
      </c>
      <c r="C88" s="4" t="inlineStr">
        <is>
          <t>Vendido</t>
        </is>
      </c>
      <c r="D88" s="4" t="inlineStr">
        <is>
          <t>40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=HYPERLINK("https://leilaoonline.net/lote/detalhe/8803", "11519")</f>
      </c>
      <c r="B89" s="4" t="s">
        <f>=HYPERLINK("https://leilaoonline.net/lote/detalhe/8803", " REBOQUE RANDON CANA PICADA, ANO/MOD 2008/08, PLACA DWH0021, FR10245, UND SERRA")</f>
      </c>
      <c r="C89" s="4" t="inlineStr">
        <is>
          <t>Vendido</t>
        </is>
      </c>
      <c r="D89" s="4" t="inlineStr">
        <is>
          <t>31</t>
        </is>
      </c>
      <c r="E89" s="5" t="inlineStr">
        <is>
          <t>10.000,00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=HYPERLINK("https://leilaoonline.net/lote/detalhe/8813", "11520")</f>
      </c>
      <c r="B90" s="4" t="s">
        <f>=HYPERLINK("https://leilaoonline.net/lote/detalhe/8813", " REBOQUE GUERRA CANA PICADA, ANO 2008/08, PLACA EIG8152, FR133017, UND SERRA")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=HYPERLINK("https://leilaoonline.net/lote/detalhe/8806", "11521")</f>
      </c>
      <c r="B91" s="4" t="s">
        <f>=HYPERLINK("https://leilaoonline.net/lote/detalhe/8806", " REBOQUE RANDON CANA PICADA, ANO/MOD 2007/07, PLACA DTP7141, FR10223, UND SERRA")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=HYPERLINK("https://leilaoonline.net/lote/detalhe/8811", "11522")</f>
      </c>
      <c r="B92" s="4" t="s">
        <f>=HYPERLINK("https://leilaoonline.net/lote/detalhe/8811", " REBOQUE GUERRA CANA PICADA, ANO/MOD 2008/09, PLACA EIG8024, FR133014, UND SERRA")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8.150,00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=HYPERLINK("https://leilaoonline.net/lote/detalhe/8815", "11524")</f>
      </c>
      <c r="B93" s="4" t="s">
        <f>=HYPERLINK("https://leilaoonline.net/lote/detalhe/8815", " REBOQUE GUERRA CANA PICADA, ANO/MOD 2008/09, PLACA EIG8122, FR133030, UND SERRA")</f>
      </c>
      <c r="C93" s="4" t="inlineStr">
        <is>
          <t>Vendido</t>
        </is>
      </c>
      <c r="D93" s="4" t="inlineStr">
        <is>
          <t>42</t>
        </is>
      </c>
      <c r="E93" s="5" t="inlineStr">
        <is>
          <t>10.000,00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=HYPERLINK("https://leilaoonline.net/lote/detalhe/8798", "11525")</f>
      </c>
      <c r="B94" s="4" t="s">
        <f>=HYPERLINK("https://leilaoonline.net/lote/detalhe/8798", " REBOQUE RANDON CANA PICADA, ANO/MOD 2007/07, PLACA DTP7128, FR10215, UND SERRA")</f>
      </c>
      <c r="C94" s="4" t="inlineStr">
        <is>
          <t>Vendido</t>
        </is>
      </c>
      <c r="D94" s="4" t="inlineStr">
        <is>
          <t>19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=HYPERLINK("https://leilaoonline.net/lote/detalhe/8801", "11526")</f>
      </c>
      <c r="B95" s="4" t="s">
        <f>=HYPERLINK("https://leilaoonline.net/lote/detalhe/8801", " REBOQUE RANDON CANA PICADA, RANDON  ANO/MOD 2007/07, PLACA DTP7137, FR10219, UND SERRA")</f>
      </c>
      <c r="C95" s="4" t="inlineStr">
        <is>
          <t>Vendido</t>
        </is>
      </c>
      <c r="D95" s="4" t="inlineStr">
        <is>
          <t>14</t>
        </is>
      </c>
      <c r="E95" s="5" t="inlineStr">
        <is>
          <t>8.600,00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=HYPERLINK("https://leilaoonline.net/lote/detalhe/8805", "11527")</f>
      </c>
      <c r="B96" s="4" t="s">
        <f>=HYPERLINK("https://leilaoonline.net/lote/detalhe/8805", " REBOQUE RANDON CANA PICADA, RANDON, ANO/MOD 2007, PLACA DTP7140, FR10222, UND SERRA")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9.200,00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=HYPERLINK("https://leilaoonline.net/lote/detalhe/8789", "11528")</f>
      </c>
      <c r="B97" s="4" t="s">
        <f>=HYPERLINK("https://leilaoonline.net/lote/detalhe/8789", " GM/S10 ADVANTAGE D, ANO/MOD 2006, PLACA DKQ 4061, GASOLINA, FR118503, UND SERRA")</f>
      </c>
      <c r="C97" s="4" t="inlineStr">
        <is>
          <t>Vendido</t>
        </is>
      </c>
      <c r="D97" s="4" t="inlineStr">
        <is>
          <t>28</t>
        </is>
      </c>
      <c r="E97" s="5" t="inlineStr">
        <is>
          <t>13.750,00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=HYPERLINK("https://leilaoonline.net/lote/detalhe/8792", "11529")</f>
      </c>
      <c r="B98" s="4" t="s">
        <f>=HYPERLINK("https://leilaoonline.net/lote/detalhe/8792", " GM/S10 ADVANTAGE D, ANO/MOD 2009/2010, PLACA EGR0591, FLEX, FR58124, UND SERRA")</f>
      </c>
      <c r="C98" s="4" t="inlineStr">
        <is>
          <t>Não vendido</t>
        </is>
      </c>
      <c r="D98" s="4" t="inlineStr">
        <is>
          <t>49</t>
        </is>
      </c>
      <c r="E98" s="5" t="inlineStr">
        <is>
          <t>19.750,00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=HYPERLINK("https://leilaoonline.net/lote/detalhe/8869", "12245")</f>
      </c>
      <c r="B99" s="4" t="s">
        <f>=HYPERLINK("https://leilaoonline.net/lote/detalhe/8869", "GM/S10 ADVANTAGE D , ANO 2010/11, PLACA EAA9752, FLEX, FR92283, UND JUNQUEIRA")</f>
      </c>
      <c r="C99" s="4" t="inlineStr">
        <is>
          <t>Não vendido</t>
        </is>
      </c>
      <c r="D99" s="4" t="inlineStr">
        <is>
          <t>36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=HYPERLINK("https://leilaoonline.net/lote/detalhe/8853", "12247")</f>
      </c>
      <c r="B100" s="4" t="s">
        <f>=HYPERLINK("https://leilaoonline.net/lote/detalhe/8853", "ESTUFA ODONTOLÓGICA, INVENT 181423, UND JUNQUEIRA")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=HYPERLINK("https://leilaoonline.net/lote/detalhe/8863", "15301")</f>
      </c>
      <c r="B101" s="4" t="s">
        <f>=HYPERLINK("https://leilaoonline.net/lote/detalhe/8863", " 1 LOTE DE PISOS INDUSTRIAIS (CALDEIRA), S/FR, UND BOM RETIRO")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=HYPERLINK("https://leilaoonline.net/lote/detalhe/8854", "16183")</f>
      </c>
      <c r="B102" s="4" t="s">
        <f>=HYPERLINK("https://leilaoonline.net/lote/detalhe/8854", " TANQUE DIESEL, Nº IMOB. BAR2-90486-0, FR 208253, UND SANTA HELENA")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=HYPERLINK("https://leilaoonline.net/lote/detalhe/8859", "16201")</f>
      </c>
      <c r="B103" s="4" t="s">
        <f>=HYPERLINK("https://leilaoonline.net/lote/detalhe/8859", "TURBINA, FR208333, UND SANTA HELENA")</f>
      </c>
      <c r="C103" s="4" t="inlineStr">
        <is>
          <t>Não vendido</t>
        </is>
      </c>
      <c r="D103" s="4" t="inlineStr">
        <is>
          <t>8</t>
        </is>
      </c>
      <c r="E103" s="5" t="inlineStr">
        <is>
          <t>1.400,00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=HYPERLINK("https://leilaoonline.net/lote/detalhe/8875", "16202")</f>
      </c>
      <c r="B104" s="4" t="s">
        <f>=HYPERLINK("https://leilaoonline.net/lote/detalhe/8875", " DOLLY RANDON, ( SEM DIREITO A DOCUMENTO), ANO 2007, FR 56992, UND SANTA HELENA")</f>
      </c>
      <c r="C104" s="4" t="inlineStr">
        <is>
          <t>Não vendido</t>
        </is>
      </c>
      <c r="D104" s="4" t="inlineStr">
        <is>
          <t>41</t>
        </is>
      </c>
      <c r="E104" s="5" t="inlineStr">
        <is>
          <t>6.550,00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=HYPERLINK("https://leilaoonline.net/lote/detalhe/8876", "16203")</f>
      </c>
      <c r="B105" s="4" t="s">
        <f>=HYPERLINK("https://leilaoonline.net/lote/detalhe/8876", " MOTOR ESTACIONARIO AGRALE, FR91317, UND SANTA HELENA")</f>
      </c>
      <c r="C105" s="4" t="inlineStr">
        <is>
          <t>Vendido</t>
        </is>
      </c>
      <c r="D105" s="4" t="inlineStr">
        <is>
          <t>31</t>
        </is>
      </c>
      <c r="E105" s="5" t="inlineStr">
        <is>
          <t>5.050,00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=HYPERLINK("https://leilaoonline.net/lote/detalhe/8878", "16204")</f>
      </c>
      <c r="B106" s="4" t="s">
        <f>=HYPERLINK("https://leilaoonline.net/lote/detalhe/8878", " CAMINHÃO VOLKSVAGEN VW/26.220 EURO3 WORKER , ANO 2007, PLACA DXP4512, FR 34083, UND SANTA HELENA")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27.000,00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=HYPERLINK("https://leilaoonline.net/lote/detalhe/8877", "16205")</f>
      </c>
      <c r="B107" s="4" t="s">
        <f>=HYPERLINK("https://leilaoonline.net/lote/detalhe/8877", " REDUTOR DE VELOCIDADE KRUPP, INV, 208295,IMOB. BAR2-90414-0, UND SANTA HELENA")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=HYPERLINK("https://leilaoonline.net/lote/detalhe/8882", "16206")</f>
      </c>
      <c r="B108" s="4" t="s">
        <f>=HYPERLINK("https://leilaoonline.net/lote/detalhe/8882", " TURBINA A VAPOR EQUIPE TE 500 2E, INV, 208298, IMOB, BAR2-91609-0, UND SANTA HELENA")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=HYPERLINK("https://leilaoonline.net/lote/detalhe/8881", "16207")</f>
      </c>
      <c r="B109" s="4" t="s">
        <f>=HYPERLINK("https://leilaoonline.net/lote/detalhe/8881", " TURBINA A VAPOR EQUIPE TE 500 2E, INV. 60198, IMOB. BAR2-91454-0, UND SANTA HELENA")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=HYPERLINK("https://leilaoonline.net/lote/detalhe/8911", "16208")</f>
      </c>
      <c r="B110" s="4" t="s">
        <f>=HYPERLINK("https://leilaoonline.net/lote/detalhe/8911", "CASE MX 270 MAGNUM 4X4, ANO 2006, SÉRIE Z6CF13865, FR23234, UND SANTA HELENA")</f>
      </c>
      <c r="C110" s="4" t="inlineStr">
        <is>
          <t>Vendido</t>
        </is>
      </c>
      <c r="D110" s="4" t="inlineStr">
        <is>
          <t>45</t>
        </is>
      </c>
      <c r="E110" s="5" t="inlineStr">
        <is>
          <t>31.500,00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2026-05-24T20:38:32.00Z</dcterms:created>
  <dc:creator>Tellks Tecnologia</dc:creator>
  <cp:revision>0</cp:revision>
</cp:coreProperties>
</file>