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Britadores • Caminhões • Retroesc. • Colhedoras • Guindastes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=HYPERLINK("https://leilaoonline.net/lote/detalhe/107957", "001")</f>
      </c>
      <c r="B11" s="4" t="s">
        <f>=HYPERLINK("https://leilaoonline.net/lote/detalhe/107957", "PÁ CARREGADEIRA MICHIGAN 75 III; ANO 1980 - FUNCIONANDO")</f>
      </c>
      <c r="C11" s="4" t="inlineStr">
        <is>
          <t>Não vendido</t>
        </is>
      </c>
      <c r="D11" s="4" t="inlineStr">
        <is>
          <t>83</t>
        </is>
      </c>
      <c r="E11" s="5" t="inlineStr">
        <is>
          <t>59.000,00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=HYPERLINK("https://leilaoonline.net/lote/detalhe/107954", "002")</f>
      </c>
      <c r="B12" s="4" t="s">
        <f>=HYPERLINK("https://leilaoonline.net/lote/detalhe/107954", "TRATOR VALMET; MODELO 785; ANO 98 - FUNCIONANDO")</f>
      </c>
      <c r="C12" s="4" t="inlineStr">
        <is>
          <t>Não vendido</t>
        </is>
      </c>
      <c r="D12" s="4" t="inlineStr">
        <is>
          <t>56</t>
        </is>
      </c>
      <c r="E12" s="5" t="inlineStr">
        <is>
          <t>50.500,00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=HYPERLINK("https://leilaoonline.net/lote/detalhe/107946", "003")</f>
      </c>
      <c r="B13" s="4" t="s">
        <f>=HYPERLINK("https://leilaoonline.net/lote/detalhe/107946", "5 PÁS CARREGADEIRA, VOLVO L90F, CAT 962 G e 962 H")</f>
      </c>
      <c r="C13" s="4" t="inlineStr">
        <is>
          <t>Não vendido</t>
        </is>
      </c>
      <c r="D13" s="4" t="inlineStr">
        <is>
          <t>141</t>
        </is>
      </c>
      <c r="E13" s="5" t="inlineStr">
        <is>
          <t>266.000,00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=HYPERLINK("https://leilaoonline.net/lote/detalhe/108411", "004")</f>
      </c>
      <c r="B14" s="4" t="s">
        <f>=HYPERLINK("https://leilaoonline.net/lote/detalhe/108411", "TRATOR MASSEY FERGUSSON 275; ANO 94; COM CONJUNTO DE LÂMINA BALDAN")</f>
      </c>
      <c r="C14" s="4" t="inlineStr">
        <is>
          <t>Não vendido</t>
        </is>
      </c>
      <c r="D14" s="4" t="inlineStr">
        <is>
          <t>91</t>
        </is>
      </c>
      <c r="E14" s="5" t="inlineStr">
        <is>
          <t>54.500,00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=HYPERLINK("https://leilaoonline.net/lote/detalhe/107948", "005")</f>
      </c>
      <c r="B15" s="4" t="s">
        <f>=HYPERLINK("https://leilaoonline.net/lote/detalhe/107948", "VALMET 885; TRAÇADO; COM CARREGADEIRA DE CANA E LENHA; BOCA GIRATÓRIA; ANO 1990")</f>
      </c>
      <c r="C15" s="4" t="inlineStr">
        <is>
          <t>Não vendido</t>
        </is>
      </c>
      <c r="D15" s="4" t="inlineStr">
        <is>
          <t>58</t>
        </is>
      </c>
      <c r="E15" s="5" t="inlineStr">
        <is>
          <t>51.500,00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=HYPERLINK("https://leilaoonline.net/lote/detalhe/108667", "006")</f>
      </c>
      <c r="B16" s="4" t="s">
        <f>=HYPERLINK("https://leilaoonline.net/lote/detalhe/108667", "veja o vídeo!! FORD/F4000; 1983/1983; VERMELHA; DIESEL")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31.500,00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=HYPERLINK("https://leilaoonline.net/lote/detalhe/108624", "007")</f>
      </c>
      <c r="B17" s="4" t="s">
        <f>=HYPERLINK("https://leilaoonline.net/lote/detalhe/108624", "veja o vídeo!! ÔNIBUS VW/MASCA GRANFLEX; 2008/2008; BRANCA; DIESEL")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=HYPERLINK("https://leilaoonline.net/lote/detalhe/108594", "008")</f>
      </c>
      <c r="B18" s="4" t="s">
        <f>=HYPERLINK("https://leilaoonline.net/lote/detalhe/108594", "CAMINHÃO MERCEDES BENZ L 2219; 1979/1979; GRENA; DIESEL")</f>
      </c>
      <c r="C18" s="4" t="inlineStr">
        <is>
          <t>Não vendido</t>
        </is>
      </c>
      <c r="D18" s="4" t="inlineStr">
        <is>
          <t>80</t>
        </is>
      </c>
      <c r="E18" s="5" t="inlineStr">
        <is>
          <t>41.000,00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=HYPERLINK("https://leilaoonline.net/lote/detalhe/108363", "009")</f>
      </c>
      <c r="B19" s="4" t="s">
        <f>=HYPERLINK("https://leilaoonline.net/lote/detalhe/108363", "VW/GOL 1.0; 2007/2008; PRETA; ALCO./GASOL.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11.250,00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=HYPERLINK("https://leilaoonline.net/lote/detalhe/108495", "010")</f>
      </c>
      <c r="B20" s="4" t="s">
        <f>=HYPERLINK("https://leilaoonline.net/lote/detalhe/108495", "SEMI-REBOQUE SR/NOMA SR2E18RT2 CG; 2010/2010; CINZA")</f>
      </c>
      <c r="C20" s="4" t="inlineStr">
        <is>
          <t>Não vendido</t>
        </is>
      </c>
      <c r="D20" s="4" t="inlineStr">
        <is>
          <t>65</t>
        </is>
      </c>
      <c r="E20" s="5" t="inlineStr">
        <is>
          <t>78.000,00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=HYPERLINK("https://leilaoonline.net/lote/detalhe/108362", "011")</f>
      </c>
      <c r="B21" s="4" t="s">
        <f>=HYPERLINK("https://leilaoonline.net/lote/detalhe/108362", "veja o vídeo!! JTA/SUZUKI GSXR1000; 2009/2009; BRANCA; GASOLINA; COM ACESSÓRIOS - FUNCIONANDO")</f>
      </c>
      <c r="C21" s="4" t="inlineStr">
        <is>
          <t>Não vendido</t>
        </is>
      </c>
      <c r="D21" s="4" t="inlineStr">
        <is>
          <t>68</t>
        </is>
      </c>
      <c r="E21" s="5" t="inlineStr">
        <is>
          <t>28.750,00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=HYPERLINK("https://leilaoonline.net/lote/detalhe/108354", "012")</f>
      </c>
      <c r="B22" s="4" t="s">
        <f>=HYPERLINK("https://leilaoonline.net/lote/detalhe/108354", "CAMINHÃO 7110; 1990/1990; CINZA; DIESEL; TURBINADO, PLATAFORMA, REDUTOR E ASA DELTA - FUNCIONANDO")</f>
      </c>
      <c r="C22" s="4" t="inlineStr">
        <is>
          <t>Não vendido</t>
        </is>
      </c>
      <c r="D22" s="4" t="inlineStr">
        <is>
          <t>69</t>
        </is>
      </c>
      <c r="E22" s="5" t="inlineStr">
        <is>
          <t>55.500,00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=HYPERLINK("https://leilaoonline.net/lote/detalhe/108356", "013")</f>
      </c>
      <c r="B23" s="4" t="s">
        <f>=HYPERLINK("https://leilaoonline.net/lote/detalhe/108356", "CAMINHONETE F 4000; ANO 1979; MOTOR MWM 226; QUATRO MARCHAS - FUNCIONANDO")</f>
      </c>
      <c r="C23" s="4" t="inlineStr">
        <is>
          <t>Não vendido</t>
        </is>
      </c>
      <c r="D23" s="4" t="inlineStr">
        <is>
          <t>36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=HYPERLINK("https://leilaoonline.net/lote/detalhe/108355", "014")</f>
      </c>
      <c r="B24" s="4" t="s">
        <f>=HYPERLINK("https://leilaoonline.net/lote/detalhe/108355", "CAMINHÃO MERCEDES BENZ/L 1618; 1994/1994; VERMELHA; DIESEL - FUNCIONANDO")</f>
      </c>
      <c r="C24" s="4" t="inlineStr">
        <is>
          <t>Não vendido</t>
        </is>
      </c>
      <c r="D24" s="4" t="inlineStr">
        <is>
          <t>100</t>
        </is>
      </c>
      <c r="E24" s="5" t="inlineStr">
        <is>
          <t>68.000,00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=HYPERLINK("https://leilaoonline.net/lote/detalhe/108357", "015")</f>
      </c>
      <c r="B25" s="4" t="s">
        <f>=HYPERLINK("https://leilaoonline.net/lote/detalhe/108357", "IMP/GM SILVERADO; 1997/1997; BRANCA; DIESEL; TURBO - FUNCIONANDO")</f>
      </c>
      <c r="C25" s="4" t="inlineStr">
        <is>
          <t>Não vendido</t>
        </is>
      </c>
      <c r="D25" s="4" t="inlineStr">
        <is>
          <t>61</t>
        </is>
      </c>
      <c r="E25" s="5" t="inlineStr">
        <is>
          <t>39.500,00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=HYPERLINK("https://leilaoonline.net/lote/detalhe/108359", "016")</f>
      </c>
      <c r="B26" s="4" t="s">
        <f>=HYPERLINK("https://leilaoonline.net/lote/detalhe/108359", "MIA/MITSUBISHI L200 4X2; 1995/1995; PRATA; DIESEL; COM RÁDIO AMADOR - FUNCIONANDO")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=HYPERLINK("https://leilaoonline.net/lote/detalhe/108358", "017")</f>
      </c>
      <c r="B27" s="4" t="s">
        <f>=HYPERLINK("https://leilaoonline.net/lote/detalhe/108358", "VW/VW FUSCA 1300; 1973/1973; MARROM; GASOLINA 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=HYPERLINK("https://leilaoonline.net/lote/detalhe/108510", "018")</f>
      </c>
      <c r="B28" s="4" t="s">
        <f>=HYPERLINK("https://leilaoonline.net/lote/detalhe/108510", "CAMINHÃO MERCEDES BENZ L 1313; 1979; VERDE; DIESEL - FUNCIONANDO")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25.750,00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=HYPERLINK("https://leilaoonline.net/lote/detalhe/108360", "019")</f>
      </c>
      <c r="B29" s="4" t="s">
        <f>=HYPERLINK("https://leilaoonline.net/lote/detalhe/108360", "CAMINHÃO MERCEDES BENZ 1113; 1969/1969; VERDE; DIESEL - FUNCIONANDO")</f>
      </c>
      <c r="C29" s="4" t="inlineStr">
        <is>
          <t>Não vendido</t>
        </is>
      </c>
      <c r="D29" s="4" t="inlineStr">
        <is>
          <t>39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=HYPERLINK("https://leilaoonline.net/lote/detalhe/108361", "020")</f>
      </c>
      <c r="B30" s="4" t="s">
        <f>=HYPERLINK("https://leilaoonline.net/lote/detalhe/108361", "CAMINHÃO MERCEDES BENZ/L 1113; 1978/1978; AZUL; DIESEL")</f>
      </c>
      <c r="C30" s="4" t="inlineStr">
        <is>
          <t>Não vendido</t>
        </is>
      </c>
      <c r="D30" s="4" t="inlineStr">
        <is>
          <t>65</t>
        </is>
      </c>
      <c r="E30" s="5" t="inlineStr">
        <is>
          <t>18.750,00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=HYPERLINK("https://leilaoonline.net/lote/detalhe/107963", "021")</f>
      </c>
      <c r="B31" s="4" t="s">
        <f>=HYPERLINK("https://leilaoonline.net/lote/detalhe/107963", "TRATOR MASSEY FERGUSSON 65X; ANO 69/70")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=HYPERLINK("https://leilaoonline.net/lote/detalhe/108364", "022")</f>
      </c>
      <c r="B32" s="4" t="s">
        <f>=HYPERLINK("https://leilaoonline.net/lote/detalhe/108364", "TRATOR FORD 8830; ANO 1998; TRAÇADO; SEM O BARRAMENTO HIDRÁULICO - FUNCIONANDO")</f>
      </c>
      <c r="C32" s="4" t="inlineStr">
        <is>
          <t>Vendido</t>
        </is>
      </c>
      <c r="D32" s="4" t="inlineStr">
        <is>
          <t>84</t>
        </is>
      </c>
      <c r="E32" s="5" t="inlineStr">
        <is>
          <t>63.000,00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=HYPERLINK("https://leilaoonline.net/lote/detalhe/107958", "023")</f>
      </c>
      <c r="B33" s="4" t="s">
        <f>=HYPERLINK("https://leilaoonline.net/lote/detalhe/107958", "TRATOR MASSEY FERGUSSON 265; ORIGINAL; ANO APROXIMADO 1978")</f>
      </c>
      <c r="C33" s="4" t="inlineStr">
        <is>
          <t>Não vendido</t>
        </is>
      </c>
      <c r="D33" s="4" t="inlineStr">
        <is>
          <t>63</t>
        </is>
      </c>
      <c r="E33" s="5" t="inlineStr">
        <is>
          <t>37.000,00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=HYPERLINK("https://leilaoonline.net/lote/detalhe/107964", "024")</f>
      </c>
      <c r="B34" s="4" t="s">
        <f>=HYPERLINK("https://leilaoonline.net/lote/detalhe/107964", "TRATOR VALMET MODELO 68; ANO 1982 - FUNCIONANDO")</f>
      </c>
      <c r="C34" s="4" t="inlineStr">
        <is>
          <t>Não vendido</t>
        </is>
      </c>
      <c r="D34" s="4" t="inlineStr">
        <is>
          <t>53</t>
        </is>
      </c>
      <c r="E34" s="5" t="inlineStr">
        <is>
          <t>27.000,00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=HYPERLINK("https://leilaoonline.net/lote/detalhe/107959", "025")</f>
      </c>
      <c r="B35" s="4" t="s">
        <f>=HYPERLINK("https://leilaoonline.net/lote/detalhe/107959", "TRATOR MASSEY FERGUSSON; MODELO 55X; ANO 1971 - FUNCIONANDO")</f>
      </c>
      <c r="C35" s="4" t="inlineStr">
        <is>
          <t>Não vendido</t>
        </is>
      </c>
      <c r="D35" s="4" t="inlineStr">
        <is>
          <t>45</t>
        </is>
      </c>
      <c r="E35" s="5" t="inlineStr">
        <is>
          <t>24.000,00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=HYPERLINK("https://leilaoonline.net/lote/detalhe/107962", "026")</f>
      </c>
      <c r="B36" s="4" t="s">
        <f>=HYPERLINK("https://leilaoonline.net/lote/detalhe/107962", "TRATOR MASSEY FERGUSSON 65X; ANO 1967")</f>
      </c>
      <c r="C36" s="4" t="inlineStr">
        <is>
          <t>Não vendido</t>
        </is>
      </c>
      <c r="D36" s="4" t="inlineStr">
        <is>
          <t>62</t>
        </is>
      </c>
      <c r="E36" s="5" t="inlineStr">
        <is>
          <t>19.250,00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=HYPERLINK("https://leilaoonline.net/lote/detalhe/107965", "027")</f>
      </c>
      <c r="B37" s="4" t="s">
        <f>=HYPERLINK("https://leilaoonline.net/lote/detalhe/107965", "TRATOR FORD 6600; ANO 1978 - FUNCIONANDO")</f>
      </c>
      <c r="C37" s="4" t="inlineStr">
        <is>
          <t>Vendido</t>
        </is>
      </c>
      <c r="D37" s="4" t="inlineStr">
        <is>
          <t>44</t>
        </is>
      </c>
      <c r="E37" s="5" t="inlineStr">
        <is>
          <t>41.500,00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=HYPERLINK("https://leilaoonline.net/lote/detalhe/107961", "028")</f>
      </c>
      <c r="B38" s="4" t="s">
        <f>=HYPERLINK("https://leilaoonline.net/lote/detalhe/107961", "TRATOR VALMET 60 ID.; COM ROÇADEIRA; ANO 1970")</f>
      </c>
      <c r="C38" s="4" t="inlineStr">
        <is>
          <t>Não vendido</t>
        </is>
      </c>
      <c r="D38" s="4" t="inlineStr">
        <is>
          <t>58</t>
        </is>
      </c>
      <c r="E38" s="5" t="inlineStr">
        <is>
          <t>16.250,00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=HYPERLINK("https://leilaoonline.net/lote/detalhe/107966", "029")</f>
      </c>
      <c r="B39" s="4" t="s">
        <f>=HYPERLINK("https://leilaoonline.net/lote/detalhe/107966", "TRATOR VALMET 600D; ANO 1968")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=HYPERLINK("https://leilaoonline.net/lote/detalhe/107960", "030")</f>
      </c>
      <c r="B40" s="4" t="s">
        <f>=HYPERLINK("https://leilaoonline.net/lote/detalhe/107960", "TRATOR VALMET 62 ID.; CAFEEIRO; ANO 76")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=HYPERLINK("https://leilaoonline.net/lote/detalhe/107973", "031")</f>
      </c>
      <c r="B41" s="4" t="s">
        <f>=HYPERLINK("https://leilaoonline.net/lote/detalhe/107973", "TRATOR CBT 8440; COM DIREÇÃO HIDRÁULICA; ANO 1986")</f>
      </c>
      <c r="C41" s="4" t="inlineStr">
        <is>
          <t>Não vendido</t>
        </is>
      </c>
      <c r="D41" s="4" t="inlineStr">
        <is>
          <t>58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=HYPERLINK("https://leilaoonline.net/lote/detalhe/107974", "032")</f>
      </c>
      <c r="B42" s="4" t="s">
        <f>=HYPERLINK("https://leilaoonline.net/lote/detalhe/107974", "MICRO TRATOR; ANO 2011; COM PARTIDA ELÉTRICA; MODELO ZT 15 CV; DIESEL; MARCA KAWASHIMA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11.500,00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=HYPERLINK("https://leilaoonline.net/lote/detalhe/107977", "033")</f>
      </c>
      <c r="B43" s="4" t="s">
        <f>=HYPERLINK("https://leilaoonline.net/lote/detalhe/107977", "TRATOR VALMET 60 ID.; ANO 1970")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8.750,00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=HYPERLINK("https://leilaoonline.net/lote/detalhe/107982", "034")</f>
      </c>
      <c r="B44" s="4" t="s">
        <f>=HYPERLINK("https://leilaoonline.net/lote/detalhe/107982", "TRATOR CBT; SEM ANO DE IDENTIFICAÇÃO; MOTOR MERCEDES")</f>
      </c>
      <c r="C44" s="4" t="inlineStr">
        <is>
          <t>Vendido</t>
        </is>
      </c>
      <c r="D44" s="4" t="inlineStr">
        <is>
          <t>24</t>
        </is>
      </c>
      <c r="E44" s="5" t="inlineStr">
        <is>
          <t>17.500,00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=HYPERLINK("https://leilaoonline.net/lote/detalhe/107979", "035")</f>
      </c>
      <c r="B45" s="4" t="s">
        <f>=HYPERLINK("https://leilaoonline.net/lote/detalhe/107979", "MASSEY FERGUSSON 65X; ANO 73 - FUNCIONANDO")</f>
      </c>
      <c r="C45" s="4" t="inlineStr">
        <is>
          <t>Vendido</t>
        </is>
      </c>
      <c r="D45" s="4" t="inlineStr">
        <is>
          <t>45</t>
        </is>
      </c>
      <c r="E45" s="5" t="inlineStr">
        <is>
          <t>23.500,00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=HYPERLINK("https://leilaoonline.net/lote/detalhe/107980", "036")</f>
      </c>
      <c r="B46" s="4" t="s">
        <f>=HYPERLINK("https://leilaoonline.net/lote/detalhe/107980", "TRATOR VALMET; ANO 82 - FUNCIONANDO")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=HYPERLINK("https://leilaoonline.net/lote/detalhe/107983", "037")</f>
      </c>
      <c r="B47" s="4" t="s">
        <f>=HYPERLINK("https://leilaoonline.net/lote/detalhe/107983",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77</t>
        </is>
      </c>
      <c r="E47" s="5" t="inlineStr">
        <is>
          <t>47.500,00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=HYPERLINK("https://leilaoonline.net/lote/detalhe/108413", "038")</f>
      </c>
      <c r="B48" s="4" t="s">
        <f>=HYPERLINK("https://leilaoonline.net/lote/detalhe/108413", "TRATOR DE ROÇAR GRAMA; MOTOR À DIESEL; MARCA FINARDI")</f>
      </c>
      <c r="C48" s="4" t="inlineStr">
        <is>
          <t>Vendido</t>
        </is>
      </c>
      <c r="D48" s="4" t="inlineStr">
        <is>
          <t>14</t>
        </is>
      </c>
      <c r="E48" s="5" t="inlineStr">
        <is>
          <t>3.400,00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=HYPERLINK("https://leilaoonline.net/lote/detalhe/107976", "039")</f>
      </c>
      <c r="B49" s="4" t="s">
        <f>=HYPERLINK("https://leilaoonline.net/lote/detalhe/107976", "TRATOR VALMET 60 ID.; ANO 71")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=HYPERLINK("https://leilaoonline.net/lote/detalhe/107978", "040")</f>
      </c>
      <c r="B50" s="4" t="s">
        <f>=HYPERLINK("https://leilaoonline.net/lote/detalhe/107978", "MASSEY FERGUSSON 65X; ANO 1973; EIXO QUADRADO - FUNCIONANDO")</f>
      </c>
      <c r="C50" s="4" t="inlineStr">
        <is>
          <t>Vendido</t>
        </is>
      </c>
      <c r="D50" s="4" t="inlineStr">
        <is>
          <t>48</t>
        </is>
      </c>
      <c r="E50" s="5" t="inlineStr">
        <is>
          <t>24.500,00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=HYPERLINK("https://leilaoonline.net/lote/detalhe/107972", "041")</f>
      </c>
      <c r="B51" s="4" t="s">
        <f>=HYPERLINK("https://leilaoonline.net/lote/detalhe/107972", "TRATOR FORD 8830; ANO 2000; TRAÇADO; HIDRÁULICO TRASEIRO; TOMADA DE FORÇA - FUNCIONANDO")</f>
      </c>
      <c r="C51" s="4" t="inlineStr">
        <is>
          <t>Não vendido</t>
        </is>
      </c>
      <c r="D51" s="4" t="inlineStr">
        <is>
          <t>101</t>
        </is>
      </c>
      <c r="E51" s="5" t="inlineStr">
        <is>
          <t>73.500,00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=HYPERLINK("https://leilaoonline.net/lote/detalhe/108414", "042")</f>
      </c>
      <c r="B52" s="4" t="s">
        <f>=HYPERLINK("https://leilaoonline.net/lote/detalhe/108414", "2 TRATORES GIRO ZERO HUSQVARNA")</f>
      </c>
      <c r="C52" s="4" t="inlineStr">
        <is>
          <t>Não vendido</t>
        </is>
      </c>
      <c r="D52" s="4" t="inlineStr">
        <is>
          <t>15</t>
        </is>
      </c>
      <c r="E52" s="5" t="inlineStr">
        <is>
          <t>4.750,00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=HYPERLINK("https://leilaoonline.net/lote/detalhe/107995", "043")</f>
      </c>
      <c r="B53" s="4" t="s">
        <f>=HYPERLINK("https://leilaoonline.net/lote/detalhe/107995", "TRATOR VALMET; MODELO 65 ID.; ANO 78 - FUNCIONANDO")</f>
      </c>
      <c r="C53" s="4" t="inlineStr">
        <is>
          <t>Não vendido</t>
        </is>
      </c>
      <c r="D53" s="4" t="inlineStr">
        <is>
          <t>32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=HYPERLINK("https://leilaoonline.net/lote/detalhe/107975", "044")</f>
      </c>
      <c r="B54" s="4" t="s">
        <f>=HYPERLINK("https://leilaoonline.net/lote/detalhe/107975", "TRATOR MASSEY FERGUSSON 250; ANO 1976 - FUNCIONANDO")</f>
      </c>
      <c r="C54" s="4" t="inlineStr">
        <is>
          <t>Não vendido</t>
        </is>
      </c>
      <c r="D54" s="4" t="inlineStr">
        <is>
          <t>43</t>
        </is>
      </c>
      <c r="E54" s="5" t="inlineStr">
        <is>
          <t>23.000,00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=HYPERLINK("https://leilaoonline.net/lote/detalhe/108521", "045")</f>
      </c>
      <c r="B55" s="4" t="s">
        <f>=HYPERLINK("https://leilaoonline.net/lote/detalhe/108521", "GRADE ARADORA DE ARRASTO 14 X 28 POLEGADAS; ANO 2021; ESPESSAMENTO 27CM")</f>
      </c>
      <c r="C55" s="4" t="inlineStr">
        <is>
          <t>Não vendido</t>
        </is>
      </c>
      <c r="D55" s="4" t="inlineStr">
        <is>
          <t>41</t>
        </is>
      </c>
      <c r="E55" s="5" t="inlineStr">
        <is>
          <t>12.500,00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=HYPERLINK("https://leilaoonline.net/lote/detalhe/107981", "046")</f>
      </c>
      <c r="B56" s="4" t="s">
        <f>=HYPERLINK("https://leilaoonline.net/lote/detalhe/107981", "GRADE ARADORA ")</f>
      </c>
      <c r="C56" s="4" t="inlineStr">
        <is>
          <t>Vendido</t>
        </is>
      </c>
      <c r="D56" s="4" t="inlineStr">
        <is>
          <t>51</t>
        </is>
      </c>
      <c r="E56" s="5" t="inlineStr">
        <is>
          <t>17.250,00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=HYPERLINK("https://leilaoonline.net/lote/detalhe/107984", "047")</f>
      </c>
      <c r="B57" s="4" t="s">
        <f>=HYPERLINK("https://leilaoonline.net/lote/detalhe/107984", "PENEIRA VIBRATÓRIA COM 7 METROS DE COMPRIMENTO DE 3 DEC.")</f>
      </c>
      <c r="C57" s="4" t="inlineStr">
        <is>
          <t>Não vendido</t>
        </is>
      </c>
      <c r="D57" s="4" t="inlineStr">
        <is>
          <t>41</t>
        </is>
      </c>
      <c r="E57" s="5" t="inlineStr">
        <is>
          <t>25.500,00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=HYPERLINK("https://leilaoonline.net/lote/detalhe/107985", "048")</f>
      </c>
      <c r="B58" s="4" t="s">
        <f>=HYPERLINK("https://leilaoonline.net/lote/detalhe/107985", "GRADE ARADORA; 20 DISCOS X 26; TRANSPORTE NO HIDRÁULICO")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2.350,00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=HYPERLINK("https://leilaoonline.net/lote/detalhe/107986", "049")</f>
      </c>
      <c r="B59" s="4" t="s">
        <f>=HYPERLINK("https://leilaoonline.net/lote/detalhe/107986", "GRADE ARADORA; 14 DISCOS X 26")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=HYPERLINK("https://leilaoonline.net/lote/detalhe/107989", "050")</f>
      </c>
      <c r="B60" s="4" t="s">
        <f>=HYPERLINK("https://leilaoonline.net/lote/detalhe/107989", "RECOLHEDORA DE FEIJÃO; MARCA MIAC")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=HYPERLINK("https://leilaoonline.net/lote/detalhe/107988", "051")</f>
      </c>
      <c r="B61" s="4" t="s">
        <f>=HYPERLINK("https://leilaoonline.net/lote/detalhe/107988", "IMPLEMENTOS (2 SUBSOLADORES DE 1 HASTE; 1 DISCADOR DE 2 RUAS; 1 DESFIBRADEIRA SEM MOTORR")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2.200,00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=HYPERLINK("https://leilaoonline.net/lote/detalhe/107992", "052")</f>
      </c>
      <c r="B62" s="4" t="s">
        <f>=HYPERLINK("https://leilaoonline.net/lote/detalhe/107992", "LOTE COM APROX. 13.300 GALÕES DE 10L (LANCE POR UNIDADE)")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=HYPERLINK("https://leilaoonline.net/lote/detalhe/107993", "053")</f>
      </c>
      <c r="B63" s="4" t="s">
        <f>=HYPERLINK("https://leilaoonline.net/lote/detalhe/107993", "APROX. 42 TONELADAS TRILHO TR57 VENDA POR KILO (TAM. VARIADOS)")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1,50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=HYPERLINK("https://leilaoonline.net/lote/detalhe/107994", "054")</f>
      </c>
      <c r="B64" s="4" t="s">
        <f>=HYPERLINK("https://leilaoonline.net/lote/detalhe/107994", "TANQUE DE ÁGUA DE 2000L")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3.250,00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=HYPERLINK("https://leilaoonline.net/lote/detalhe/107991", "055")</f>
      </c>
      <c r="B65" s="4" t="s">
        <f>=HYPERLINK("https://leilaoonline.net/lote/detalhe/107991", "MOTOR LIEBHERR DA ESCAVADEIRA; 6 CILINDROS; ANO 2000; COMPLETO")</f>
      </c>
      <c r="C65" s="4" t="inlineStr">
        <is>
          <t>Não vendido</t>
        </is>
      </c>
      <c r="D65" s="4" t="inlineStr">
        <is>
          <t>20</t>
        </is>
      </c>
      <c r="E65" s="5" t="inlineStr">
        <is>
          <t>13.000,00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=HYPERLINK("https://leilaoonline.net/lote/detalhe/108412", "056")</f>
      </c>
      <c r="B66" s="4" t="s">
        <f>=HYPERLINK("https://leilaoonline.net/lote/detalhe/108412", "2 TRINCHAS DE 2 METROS")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=HYPERLINK("https://leilaoonline.net/lote/detalhe/107987", "057")</f>
      </c>
      <c r="B67" s="4" t="s">
        <f>=HYPERLINK("https://leilaoonline.net/lote/detalhe/107987", "veja o vídeo!! GERADOR DE 375 KVA MOTOR ESCANIA - FUNCIONANDO")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7.900,00</t>
        </is>
      </c>
      <c r="F67" s="4" t="inlineStr">
        <is>
          <t>1150.00</t>
        </is>
      </c>
    </row>
    <row collapsed="false" customFormat="false" customHeight="false" hidden="false" ht="12.1" outlineLevel="0" r="68">
      <c r="A68" s="5" t="s">
        <f>=HYPERLINK("https://leilaoonline.net/lote/detalhe/108417", "058")</f>
      </c>
      <c r="B68" s="4" t="s">
        <f>=HYPERLINK("https://leilaoonline.net/lote/detalhe/108417", "BRAÇO DE RETRO ESCAVADEIRA PARA MINI CARREGADEIRA")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=HYPERLINK("https://leilaoonline.net/lote/detalhe/108418", "059")</f>
      </c>
      <c r="B69" s="4" t="s">
        <f>=HYPERLINK("https://leilaoonline.net/lote/detalhe/108418", "1 SCREIP MADAL 30 DE 3.5 M³")</f>
      </c>
      <c r="C69" s="4" t="inlineStr">
        <is>
          <t>Vendido</t>
        </is>
      </c>
      <c r="D69" s="4" t="inlineStr">
        <is>
          <t>37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=HYPERLINK("https://leilaoonline.net/lote/detalhe/107990", "060")</f>
      </c>
      <c r="B70" s="4" t="s">
        <f>=HYPERLINK("https://leilaoonline.net/lote/detalhe/107990", "BRITADOR CONE; 120 TS; DESMONTADO")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=HYPERLINK("https://leilaoonline.net/lote/detalhe/107997", "061")</f>
      </c>
      <c r="B71" s="4" t="s">
        <f>=HYPERLINK("https://leilaoonline.net/lote/detalhe/107997", "4 BOMBAS DE 400 CV CADA")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=HYPERLINK("https://leilaoonline.net/lote/detalhe/108419", "062")</f>
      </c>
      <c r="B72" s="4" t="s">
        <f>=HYPERLINK("https://leilaoonline.net/lote/detalhe/108419", "1 SCREIP MADAL 30 DE 3.5 M³")</f>
      </c>
      <c r="C72" s="4" t="inlineStr">
        <is>
          <t>Vendido</t>
        </is>
      </c>
      <c r="D72" s="4" t="inlineStr">
        <is>
          <t>37</t>
        </is>
      </c>
      <c r="E72" s="5" t="inlineStr">
        <is>
          <t>19.500,00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=HYPERLINK("https://leilaoonline.net/lote/detalhe/108420", "063")</f>
      </c>
      <c r="B73" s="4" t="s">
        <f>=HYPERLINK("https://leilaoonline.net/lote/detalhe/108420", "COBRIDOR DE CANA; MARCA JUMIL")</f>
      </c>
      <c r="C73" s="4" t="inlineStr">
        <is>
          <t>Não vendido</t>
        </is>
      </c>
      <c r="D73" s="4" t="inlineStr">
        <is>
          <t>9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=HYPERLINK("https://leilaoonline.net/lote/detalhe/107999", "064")</f>
      </c>
      <c r="B74" s="4" t="s">
        <f>=HYPERLINK("https://leilaoonline.net/lote/detalhe/107999", "LAVADEIRA INDUSTRIAL COMPLETA")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=HYPERLINK("https://leilaoonline.net/lote/detalhe/108000", "065")</f>
      </c>
      <c r="B75" s="4" t="s">
        <f>=HYPERLINK("https://leilaoonline.net/lote/detalhe/108000", "COMPRESSOR TRIFÁSICO")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1.700,00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=HYPERLINK("https://leilaoonline.net/lote/detalhe/108421", "066")</f>
      </c>
      <c r="B76" s="4" t="s">
        <f>=HYPERLINK("https://leilaoonline.net/lote/detalhe/108421", "SULCADOR DE CANA; MARCA DMB; COM DISCOS DE CORTE PARA PLANTIO DIRETO")</f>
      </c>
      <c r="C76" s="4" t="inlineStr">
        <is>
          <t>Não vendido</t>
        </is>
      </c>
      <c r="D76" s="4" t="inlineStr">
        <is>
          <t>19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=HYPERLINK("https://leilaoonline.net/lote/detalhe/108422", "067")</f>
      </c>
      <c r="B77" s="4" t="s">
        <f>=HYPERLINK("https://leilaoonline.net/lote/detalhe/108422", "CALCAREADEIRA; MARCA PICIN; DE 5500KG; ESTEIRA DE 40CM")</f>
      </c>
      <c r="C77" s="4" t="inlineStr">
        <is>
          <t>Não vendido</t>
        </is>
      </c>
      <c r="D77" s="4" t="inlineStr">
        <is>
          <t>9</t>
        </is>
      </c>
      <c r="E77" s="5" t="inlineStr">
        <is>
          <t>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=HYPERLINK("https://leilaoonline.net/lote/detalhe/108536", "068")</f>
      </c>
      <c r="B78" s="4" t="s">
        <f>=HYPERLINK("https://leilaoonline.net/lote/detalhe/108536", "MOTOR DE IRRIGAÇÃO; MWM 222; BOMBA WK 100/5 - FUNCIONANDO")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5.500,00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=HYPERLINK("https://leilaoonline.net/lote/detalhe/108596", "069")</f>
      </c>
      <c r="B79" s="4" t="s">
        <f>=HYPERLINK("https://leilaoonline.net/lote/detalhe/108596", "MOTOR GERADOR MERCEDES BENZ; 4 CILINDROS; 30/40 KVA (ALTERNADOR)")</f>
      </c>
      <c r="C79" s="4" t="inlineStr">
        <is>
          <t>Não vendido</t>
        </is>
      </c>
      <c r="D79" s="4" t="inlineStr">
        <is>
          <t>8</t>
        </is>
      </c>
      <c r="E79" s="5" t="inlineStr">
        <is>
          <t>7.500,00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=HYPERLINK("https://leilaoonline.net/lote/detalhe/108595", "070")</f>
      </c>
      <c r="B80" s="4" t="s">
        <f>=HYPERLINK("https://leilaoonline.net/lote/detalhe/108595", "CARRETA PARA LENHA (REFORÇADA) ")</f>
      </c>
      <c r="C80" s="4" t="inlineStr">
        <is>
          <t>Vendido</t>
        </is>
      </c>
      <c r="D80" s="4" t="inlineStr">
        <is>
          <t>19</t>
        </is>
      </c>
      <c r="E80" s="5" t="inlineStr">
        <is>
          <t>5.200,00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=HYPERLINK("https://leilaoonline.net/lote/detalhe/108597", "071")</f>
      </c>
      <c r="B81" s="4" t="s">
        <f>=HYPERLINK("https://leilaoonline.net/lote/detalhe/108597", "RESERVATÓRIO DE ÓLEO DE 1.000L; BOMBA 12 VOLTS; MARCA TANKAR")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1.450,00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=HYPERLINK("https://leilaoonline.net/lote/detalhe/108633", "072")</f>
      </c>
      <c r="B82" s="4" t="s">
        <f>=HYPERLINK("https://leilaoonline.net/lote/detalhe/108633", "ROÇADEIRA COM 1,70M; DE CORTE")</f>
      </c>
      <c r="C82" s="4" t="inlineStr">
        <is>
          <t>Não vendido</t>
        </is>
      </c>
      <c r="D82" s="4" t="inlineStr">
        <is>
          <t>11</t>
        </is>
      </c>
      <c r="E82" s="5" t="inlineStr">
        <is>
          <t>4.000,00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=HYPERLINK("https://leilaoonline.net/lote/detalhe/108001", "073")</f>
      </c>
      <c r="B83" s="4" t="s">
        <f>=HYPERLINK("https://leilaoonline.net/lote/detalhe/108001", "MOTO-FREIO WEG 30HP WMINING PREMIUM")</f>
      </c>
      <c r="C83" s="4" t="inlineStr">
        <is>
          <t>Não vendido</t>
        </is>
      </c>
      <c r="D83" s="4" t="inlineStr">
        <is>
          <t>15</t>
        </is>
      </c>
      <c r="E83" s="5" t="inlineStr">
        <is>
          <t>8.850,00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=HYPERLINK("https://leilaoonline.net/lote/detalhe/108002", "074")</f>
      </c>
      <c r="B84" s="4" t="s">
        <f>=HYPERLINK("https://leilaoonline.net/lote/detalhe/108002", "MOTOR WEG 40HP 1700RPM WMINING PREMIUM")</f>
      </c>
      <c r="C84" s="4" t="inlineStr">
        <is>
          <t>Não vendido</t>
        </is>
      </c>
      <c r="D84" s="4" t="inlineStr">
        <is>
          <t>21</t>
        </is>
      </c>
      <c r="E84" s="5" t="inlineStr">
        <is>
          <t>7.750,00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=HYPERLINK("https://leilaoonline.net/lote/detalhe/108004", "076")</f>
      </c>
      <c r="B85" s="4" t="s">
        <f>=HYPERLINK("https://leilaoonline.net/lote/detalhe/108004", "REDUTOR DE VELOCIDADE PTI FALK 60/103HP - RED. 1:26")</f>
      </c>
      <c r="C85" s="4" t="inlineStr">
        <is>
          <t>Não vendido</t>
        </is>
      </c>
      <c r="D85" s="4" t="inlineStr">
        <is>
          <t>4</t>
        </is>
      </c>
      <c r="E85" s="5" t="inlineStr">
        <is>
          <t>1.450,00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=HYPERLINK("https://leilaoonline.net/lote/detalhe/108006", "078")</f>
      </c>
      <c r="B86" s="4" t="s">
        <f>=HYPERLINK("https://leilaoonline.net/lote/detalhe/108006", "REDUTOR DE VELOCIDADE PTI FALK 40HP/74,5HP - RED. 1:25")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=HYPERLINK("https://leilaoonline.net/lote/detalhe/108007", "079")</f>
      </c>
      <c r="B87" s="4" t="s">
        <f>=HYPERLINK("https://leilaoonline.net/lote/detalhe/108007", "REDUTOR DE VELOCIDADE PTI FALK 25HP - RED. 1:37")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=HYPERLINK("https://leilaoonline.net/lote/detalhe/108008", "080")</f>
      </c>
      <c r="B88" s="4" t="s">
        <f>=HYPERLINK("https://leilaoonline.net/lote/detalhe/108008", "REDUTOR DE VELOCIDADE PTI FALK 100HP/157HP - RED. 1:21")</f>
      </c>
      <c r="C88" s="4" t="inlineStr">
        <is>
          <t>Não vendido</t>
        </is>
      </c>
      <c r="D88" s="4" t="inlineStr">
        <is>
          <t>5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=HYPERLINK("https://leilaoonline.net/lote/detalhe/108009", "081")</f>
      </c>
      <c r="B89" s="4" t="s">
        <f>=HYPERLINK("https://leilaoonline.net/lote/detalhe/108009", "MOTORREDUTOR PTI FALK 25HP MOTOR WEG W22")</f>
      </c>
      <c r="C89" s="4" t="inlineStr">
        <is>
          <t>Não vendido</t>
        </is>
      </c>
      <c r="D89" s="4" t="inlineStr">
        <is>
          <t>11</t>
        </is>
      </c>
      <c r="E89" s="5" t="inlineStr">
        <is>
          <t>3.500,00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=HYPERLINK("https://leilaoonline.net/lote/detalhe/108010", "082")</f>
      </c>
      <c r="B90" s="4" t="s">
        <f>=HYPERLINK("https://leilaoonline.net/lote/detalhe/108010", "BAÚ PARA CAMINHÃO TOCO")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=HYPERLINK("https://leilaoonline.net/lote/detalhe/108012", "083")</f>
      </c>
      <c r="B91" s="4" t="s">
        <f>=HYPERLINK("https://leilaoonline.net/lote/detalhe/108012", "JETBOOD 5 LUGARES, ANO 2013 ")</f>
      </c>
      <c r="C91" s="4" t="inlineStr">
        <is>
          <t>Não vendido</t>
        </is>
      </c>
      <c r="D91" s="4" t="inlineStr">
        <is>
          <t>12</t>
        </is>
      </c>
      <c r="E91" s="5" t="inlineStr">
        <is>
          <t>18.000,00</t>
        </is>
      </c>
      <c r="F91" s="4" t="inlineStr">
        <is>
          <t>1500.00</t>
        </is>
      </c>
    </row>
    <row collapsed="false" customFormat="false" customHeight="false" hidden="false" ht="12.1" outlineLevel="0" r="92">
      <c r="A92" s="5" t="s">
        <f>=HYPERLINK("https://leilaoonline.net/lote/detalhe/108770", "084")</f>
      </c>
      <c r="B92" s="4" t="s">
        <f>=HYPERLINK("https://leilaoonline.net/lote/detalhe/108770", "FORD/F4000 BOIADEIRA; 1980/1980; BRANCA; DIESEL - FUNCIONANDO")</f>
      </c>
      <c r="C92" s="4" t="inlineStr">
        <is>
          <t>Não vendido</t>
        </is>
      </c>
      <c r="D92" s="4" t="inlineStr">
        <is>
          <t>40</t>
        </is>
      </c>
      <c r="E92" s="5" t="inlineStr">
        <is>
          <t>21.500,00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=HYPERLINK("https://leilaoonline.net/lote/detalhe/108019", "085")</f>
      </c>
      <c r="B93" s="4" t="s">
        <f>=HYPERLINK("https://leilaoonline.net/lote/detalhe/108019", "AR CONDICIONADO DE JANELA 18.000 BTUS; MARCA SPRINGER; QUENTE E FRIO")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=HYPERLINK("https://leilaoonline.net/lote/detalhe/108625", "086")</f>
      </c>
      <c r="B94" s="4" t="s">
        <f>=HYPERLINK("https://leilaoonline.net/lote/detalhe/108625", "CARRETA PRETA; 1978/1978; PARA 30 MIL LITROS; TODA EM AÇO INÓX; PESO DO TANQUE: 11 TONELADAS; COM DOCUMENTO EM DIA")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=HYPERLINK("https://leilaoonline.net/lote/detalhe/108626", "087")</f>
      </c>
      <c r="B95" s="4" t="s">
        <f>=HYPERLINK("https://leilaoonline.net/lote/detalhe/108626", "CARRETA REB/FNV FRUEHAUF; PRETA; 1974/1974; PARA 30 MIL LITROS; TODA EM AÇO INÓX; PESO DO TANQUE: 11 TONELADAS; COM DOCUMENTO EM DIA")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=HYPERLINK("https://leilaoonline.net/lote/detalhe/108627", "088")</f>
      </c>
      <c r="B96" s="4" t="s">
        <f>=HYPERLINK("https://leilaoonline.net/lote/detalhe/108627", "50 TONELADAS DE TUBOS DE 8.10.12.14 POLEGADAS; COMPRIMENTO DE 8 METROS E 12 METROS")</f>
      </c>
      <c r="C96" s="4" t="inlineStr">
        <is>
          <t>Não vendido</t>
        </is>
      </c>
      <c r="D96" s="4" t="inlineStr">
        <is>
          <t>15</t>
        </is>
      </c>
      <c r="E96" s="5" t="inlineStr">
        <is>
          <t>4,00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=HYPERLINK("https://leilaoonline.net/lote/detalhe/108628", "089")</f>
      </c>
      <c r="B97" s="4" t="s">
        <f>=HYPERLINK("https://leilaoonline.net/lote/detalhe/108628", "MOINHO DE BOLA")</f>
      </c>
      <c r="C97" s="4" t="inlineStr">
        <is>
          <t>Não vendido</t>
        </is>
      </c>
      <c r="D97" s="4" t="inlineStr">
        <is>
          <t>13</t>
        </is>
      </c>
      <c r="E97" s="5" t="inlineStr">
        <is>
          <t>28.500,00</t>
        </is>
      </c>
      <c r="F97" s="4" t="inlineStr">
        <is>
          <t>1250.00</t>
        </is>
      </c>
    </row>
    <row collapsed="false" customFormat="false" customHeight="false" hidden="false" ht="12.1" outlineLevel="0" r="98">
      <c r="A98" s="5" t="s">
        <f>=HYPERLINK("https://leilaoonline.net/lote/detalhe/108629", "090")</f>
      </c>
      <c r="B98" s="4" t="s">
        <f>=HYPERLINK("https://leilaoonline.net/lote/detalhe/108629", "1 MOINHO DE BOLA COMPLETO")</f>
      </c>
      <c r="C98" s="4" t="inlineStr">
        <is>
          <t>Não vendido</t>
        </is>
      </c>
      <c r="D98" s="4" t="inlineStr">
        <is>
          <t>15</t>
        </is>
      </c>
      <c r="E98" s="5" t="inlineStr">
        <is>
          <t>33.500,00</t>
        </is>
      </c>
      <c r="F98" s="4" t="inlineStr">
        <is>
          <t>1250.00</t>
        </is>
      </c>
    </row>
    <row collapsed="false" customFormat="false" customHeight="false" hidden="false" ht="12.1" outlineLevel="0" r="99">
      <c r="A99" s="5" t="s">
        <f>=HYPERLINK("https://leilaoonline.net/lote/detalhe/108630", "091")</f>
      </c>
      <c r="B99" s="4" t="s">
        <f>=HYPERLINK("https://leilaoonline.net/lote/detalhe/108630", "MOINHO DE BOLA")</f>
      </c>
      <c r="C99" s="4" t="inlineStr">
        <is>
          <t>Não vendido</t>
        </is>
      </c>
      <c r="D99" s="4" t="inlineStr">
        <is>
          <t>18</t>
        </is>
      </c>
      <c r="E99" s="5" t="inlineStr">
        <is>
          <t>66.000,00</t>
        </is>
      </c>
      <c r="F99" s="4" t="inlineStr">
        <is>
          <t>1250.00</t>
        </is>
      </c>
    </row>
    <row collapsed="false" customFormat="false" customHeight="false" hidden="false" ht="12.1" outlineLevel="0" r="100">
      <c r="A100" s="5" t="s">
        <f>=HYPERLINK("https://leilaoonline.net/lote/detalhe/108631", "092")</f>
      </c>
      <c r="B100" s="4" t="s">
        <f>=HYPERLINK("https://leilaoonline.net/lote/detalhe/108631", "1 ESTEIRA DE ALIMENTAÇÃO DE 6 METROS DE COMPRIMENTO POR 2.40 DE LARGURA COM REDUTOR")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6.000,00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=HYPERLINK("https://leilaoonline.net/lote/detalhe/108632", "093")</f>
      </c>
      <c r="B101" s="4" t="s">
        <f>=HYPERLINK("https://leilaoonline.net/lote/detalhe/108632", "ALIMENTADOR MARCA ALLIS 1.50 DE LARGURA POR 4 DE COMPRIMENTO")</f>
      </c>
      <c r="C101" s="4" t="inlineStr">
        <is>
          <t>Não vendido</t>
        </is>
      </c>
      <c r="D101" s="4" t="inlineStr">
        <is>
          <t>7</t>
        </is>
      </c>
      <c r="E101" s="5" t="inlineStr">
        <is>
          <t>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=HYPERLINK("https://leilaoonline.net/lote/detalhe/108013", "223")</f>
      </c>
      <c r="B102" s="4" t="s">
        <f>=HYPERLINK("https://leilaoonline.net/lote/detalhe/108013", "(LT123) UNIDADE CONDENSADORA GREE + EVAPORADORA • 41.000 BTU")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=HYPERLINK("https://leilaoonline.net/lote/detalhe/108014", "224")</f>
      </c>
      <c r="B103" s="4" t="s">
        <f>=HYPERLINK("https://leilaoonline.net/lote/detalhe/108014", "(LT124) UNIDADE CONDENSADORA GREE + EVAPORADORA • 41.000 BTU")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=HYPERLINK("https://leilaoonline.net/lote/detalhe/108015", "225")</f>
      </c>
      <c r="B104" s="4" t="s">
        <f>=HYPERLINK("https://leilaoonline.net/lote/detalhe/108015", "(LT125) UNIDADE CONDENSADORA GREE + EVAPORADORA • 41.000 BTU")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=HYPERLINK("https://leilaoonline.net/lote/detalhe/108016", "226")</f>
      </c>
      <c r="B105" s="4" t="s">
        <f>=HYPERLINK("https://leilaoonline.net/lote/detalhe/108016", "(LT126) UNIDADE CONDENSADORA GREE + EVAPORADORA • 41.000 BTU")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=HYPERLINK("https://leilaoonline.net/lote/detalhe/108017", "227")</f>
      </c>
      <c r="B106" s="4" t="s">
        <f>=HYPERLINK("https://leilaoonline.net/lote/detalhe/108017", "(LT127) UNIDADE CONDENSADORA GREE + EVAPORADORA • 41.000 BTU")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=HYPERLINK("https://leilaoonline.net/lote/detalhe/108018", "228")</f>
      </c>
      <c r="B107" s="4" t="s">
        <f>=HYPERLINK("https://leilaoonline.net/lote/detalhe/108018", "(LT128) UNIDADE CONDENSADORA GREE + EVAPORADORA • 41.000 BTU")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=HYPERLINK("https://leilaoonline.net/lote/detalhe/108020", "229")</f>
      </c>
      <c r="B108" s="4" t="s">
        <f>=HYPERLINK("https://leilaoonline.net/lote/detalhe/108020", "(LT129) UNIDADE CONDENSADORA GREE + EVAPORADORA • 41.000 BTU")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=HYPERLINK("https://leilaoonline.net/lote/detalhe/108021", "230")</f>
      </c>
      <c r="B109" s="4" t="s">
        <f>=HYPERLINK("https://leilaoonline.net/lote/detalhe/108021", "(LT130) UNIDADE CONDENSADORA GREE + EVAPORADORA • 41.000 BTU")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=HYPERLINK("https://leilaoonline.net/lote/detalhe/108022", "231")</f>
      </c>
      <c r="B110" s="4" t="s">
        <f>=HYPERLINK("https://leilaoonline.net/lote/detalhe/108022", "(LT131) UNIDADE CONDENSADORA FUJITSU + EVAPORADORA • 12.000 BTU")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=HYPERLINK("https://leilaoonline.net/lote/detalhe/108023", "232")</f>
      </c>
      <c r="B111" s="4" t="s">
        <f>=HYPERLINK("https://leilaoonline.net/lote/detalhe/108023", "(LT132) UNIDADE CONDENSADORA FUJITSU + EVAPORADORA • 12.000 BTU")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=HYPERLINK("https://leilaoonline.net/lote/detalhe/108024", "233")</f>
      </c>
      <c r="B112" s="4" t="s">
        <f>=HYPERLINK("https://leilaoonline.net/lote/detalhe/108024", "(LT133) UNIDADE CONDENSADORA FUJITSU + EVAPORADORA • 12.000 BTU")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=HYPERLINK("https://leilaoonline.net/lote/detalhe/108025", "234")</f>
      </c>
      <c r="B113" s="4" t="s">
        <f>=HYPERLINK("https://leilaoonline.net/lote/detalhe/108025", "(LT134) UNIDADE CONDENSADORA SPRINGER CARRIER + EVAPORADORA • 90.000 BTU")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=HYPERLINK("https://leilaoonline.net/lote/detalhe/108026", "235")</f>
      </c>
      <c r="B114" s="4" t="s">
        <f>=HYPERLINK("https://leilaoonline.net/lote/detalhe/108026", "(LT130A) TRANSFORMADOR")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=HYPERLINK("https://leilaoonline.net/lote/detalhe/108027", "237")</f>
      </c>
      <c r="B115" s="4" t="s">
        <f>=HYPERLINK("https://leilaoonline.net/lote/detalhe/108027", "(LT137) SECADORECOAIR MOD ED100")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400,00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=HYPERLINK("https://leilaoonline.net/lote/detalhe/108028", "238")</f>
      </c>
      <c r="B116" s="4" t="s">
        <f>=HYPERLINK("https://leilaoonline.net/lote/detalhe/108028", "(LT138) CORTINA DE AR GREE")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=HYPERLINK("https://leilaoonline.net/lote/detalhe/108030", "239")</f>
      </c>
      <c r="B117" s="4" t="s">
        <f>=HYPERLINK("https://leilaoonline.net/lote/detalhe/108030", "(LT139) COMPRESSOR ATLAS COPCO")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3.000,00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=HYPERLINK("https://leilaoonline.net/lote/detalhe/108031", "240")</f>
      </c>
      <c r="B118" s="4" t="s">
        <f>=HYPERLINK("https://leilaoonline.net/lote/detalhe/108031", "(LT140) COMPRESSOR ATLAS COPCO")</f>
      </c>
      <c r="C118" s="4" t="inlineStr">
        <is>
          <t>Não vendido</t>
        </is>
      </c>
      <c r="D118" s="4" t="inlineStr">
        <is>
          <t>9</t>
        </is>
      </c>
      <c r="E118" s="5" t="inlineStr">
        <is>
          <t>3.050,00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=HYPERLINK("https://leilaoonline.net/lote/detalhe/108029", "241")</f>
      </c>
      <c r="B119" s="4" t="s">
        <f>=HYPERLINK("https://leilaoonline.net/lote/detalhe/108029", "RACK FURAKAWA RACK ABERTO ENTERPRISE 45U")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=HYPERLINK("https://leilaoonline.net/lote/detalhe/108032", "262")</f>
      </c>
      <c r="B120" s="4" t="s">
        <f>=HYPERLINK("https://leilaoonline.net/lote/detalhe/108032", "LOTE 08 - CARRETA REBOQUE 4 PNEUS COM 2 BANHEIROS QUÍMICOS MÓVEIS MASCULINO E FEMININO; C/ ÁRMARIO DE FERRO E CAIXA D'ÁGUA INÓX")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2026-04-14T23:15:38.00Z</dcterms:created>
  <dc:creator>Tellks Tecnologia</dc:creator>
  <cp:revision>0</cp:revision>
</cp:coreProperties>
</file>