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Tratores • Britadores • Retroesc. • Colhedoras • Guindastes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=HYPERLINK("https://leilaoonline.net/lote/detalhe/106726", "001")</f>
      </c>
      <c r="B11" s="4" t="s">
        <f>=HYPERLINK("https://leilaoonline.net/lote/detalhe/106726", "PÁ CARREGADEIRA MICHIGAN 75 III; ANO 1980 - FUNCIONANDO")</f>
      </c>
      <c r="C11" s="4" t="inlineStr">
        <is>
          <t>Não vendido</t>
        </is>
      </c>
      <c r="D11" s="4" t="inlineStr">
        <is>
          <t>119</t>
        </is>
      </c>
      <c r="E11" s="5" t="inlineStr">
        <is>
          <t>80.500,00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=HYPERLINK("https://leilaoonline.net/lote/detalhe/106657", "002")</f>
      </c>
      <c r="B12" s="4" t="s">
        <f>=HYPERLINK("https://leilaoonline.net/lote/detalhe/106657", "TRATOR VALMET; MODELO 785; ANO 98 - FUNCIONANDO")</f>
      </c>
      <c r="C12" s="4" t="inlineStr">
        <is>
          <t>Não vendido</t>
        </is>
      </c>
      <c r="D12" s="4" t="inlineStr">
        <is>
          <t>50</t>
        </is>
      </c>
      <c r="E12" s="5" t="inlineStr">
        <is>
          <t>52.000,00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=HYPERLINK("https://leilaoonline.net/lote/detalhe/105164", "003")</f>
      </c>
      <c r="B13" s="4" t="s">
        <f>=HYPERLINK("https://leilaoonline.net/lote/detalhe/105164", "5 PÁS CARREGADEIRA, VOLVO L90F, CAT 962 G e 962 H")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36.500,00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=HYPERLINK("https://leilaoonline.net/lote/detalhe/105175", "004")</f>
      </c>
      <c r="B14" s="4" t="s">
        <f>=HYPERLINK("https://leilaoonline.net/lote/detalhe/105175", "PÁ CARREGADEIRA W7 E; SEM IDENTIFICAÇÃO DE ANO")</f>
      </c>
      <c r="C14" s="4" t="inlineStr">
        <is>
          <t>Vendido</t>
        </is>
      </c>
      <c r="D14" s="4" t="inlineStr">
        <is>
          <t>77</t>
        </is>
      </c>
      <c r="E14" s="5" t="inlineStr">
        <is>
          <t>41.500,00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=HYPERLINK("https://leilaoonline.net/lote/detalhe/105165", "005")</f>
      </c>
      <c r="B15" s="4" t="s">
        <f>=HYPERLINK("https://leilaoonline.net/lote/detalhe/105165", "veja o vídeo!! COLHEDORA 35/20; ANO 2011 -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21.000,00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=HYPERLINK("https://leilaoonline.net/lote/detalhe/105168", "006")</f>
      </c>
      <c r="B16" s="4" t="s">
        <f>=HYPERLINK("https://leilaoonline.net/lote/detalhe/105168", "VALMET 885; TRAÇADO; COM CARREGADEIRA DE CANA E LENHA; BOCA GIRATÓRIA; ANO 1990")</f>
      </c>
      <c r="C16" s="4" t="inlineStr">
        <is>
          <t>Não vendido</t>
        </is>
      </c>
      <c r="D16" s="4" t="inlineStr">
        <is>
          <t>45</t>
        </is>
      </c>
      <c r="E16" s="5" t="inlineStr">
        <is>
          <t>31.250,00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=HYPERLINK("https://leilaoonline.net/lote/detalhe/106799", "007")</f>
      </c>
      <c r="B17" s="4" t="s">
        <f>=HYPERLINK("https://leilaoonline.net/lote/detalhe/106799", "CAMINHÃO 13.180 EURO3 WORKER; 2007/2007; BRANCA; DIESEL; MUNCK CANIVETE FACCHINI - FUNCIONANDO")</f>
      </c>
      <c r="C17" s="4" t="inlineStr">
        <is>
          <t>Vendido</t>
        </is>
      </c>
      <c r="D17" s="4" t="inlineStr">
        <is>
          <t>72</t>
        </is>
      </c>
      <c r="E17" s="5" t="inlineStr">
        <is>
          <t>111.000,00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=HYPERLINK("https://leilaoonline.net/lote/detalhe/106357", "008")</f>
      </c>
      <c r="B18" s="4" t="s">
        <f>=HYPERLINK("https://leilaoonline.net/lote/detalhe/106357", "CAMINHÃO FORD F-600; 1976/1976; DIESEL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=HYPERLINK("https://leilaoonline.net/lote/detalhe/106355", "009")</f>
      </c>
      <c r="B19" s="4" t="s">
        <f>=HYPERLINK("https://leilaoonline.net/lote/detalhe/106355", "CAMINHÃO FORD/CARGO 1722 CN TOCO; 2011/2012; BRANCO; DIESEL - FUNCIONANDO - FROTA 017")</f>
      </c>
      <c r="C19" s="4" t="inlineStr">
        <is>
          <t>Vendido</t>
        </is>
      </c>
      <c r="D19" s="4" t="inlineStr">
        <is>
          <t>80</t>
        </is>
      </c>
      <c r="E19" s="5" t="inlineStr">
        <is>
          <t>101.500,00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=HYPERLINK("https://leilaoonline.net/lote/detalhe/106356", "010")</f>
      </c>
      <c r="B20" s="4" t="s">
        <f>=HYPERLINK("https://leilaoonline.net/lote/detalhe/106356", "I/M.BENZ 415CDI SPRINTERM; 2014/2015; BRANCA; DIESEL - FUNCIONANDO - FROTA C73")</f>
      </c>
      <c r="C20" s="4" t="inlineStr">
        <is>
          <t>Não vendido</t>
        </is>
      </c>
      <c r="D20" s="4" t="inlineStr">
        <is>
          <t>71</t>
        </is>
      </c>
      <c r="E20" s="5" t="inlineStr">
        <is>
          <t>58.500,00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=HYPERLINK("https://leilaoonline.net/lote/detalhe/105174", "011")</f>
      </c>
      <c r="B21" s="4" t="s">
        <f>=HYPERLINK("https://leilaoonline.net/lote/detalhe/105174", "CAMINHÃO M. BENZ L 1518; 1987/1987; BRANCA; DIESEL; TURBINADO, HIDRÁULICO E REDUZIDO - FUNCIONANDO")</f>
      </c>
      <c r="C21" s="4" t="inlineStr">
        <is>
          <t>Não vendido</t>
        </is>
      </c>
      <c r="D21" s="4" t="inlineStr">
        <is>
          <t>40</t>
        </is>
      </c>
      <c r="E21" s="5" t="inlineStr">
        <is>
          <t>55.000,00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=HYPERLINK("https://leilaoonline.net/lote/detalhe/105169", "012")</f>
      </c>
      <c r="B22" s="4" t="s">
        <f>=HYPERLINK("https://leilaoonline.net/lote/detalhe/105169", "CAMINHÃO 7110; 1990/1990; CINZA; DIESEL; TURBINADO, PLATAFORMA, REDUTOR E ASA DELTA - FUNCIONANDO")</f>
      </c>
      <c r="C22" s="4" t="inlineStr">
        <is>
          <t>Não vendido</t>
        </is>
      </c>
      <c r="D22" s="4" t="inlineStr">
        <is>
          <t>191</t>
        </is>
      </c>
      <c r="E22" s="5" t="inlineStr">
        <is>
          <t>71.500,00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=HYPERLINK("https://leilaoonline.net/lote/detalhe/106659", "013")</f>
      </c>
      <c r="B23" s="4" t="s">
        <f>=HYPERLINK("https://leilaoonline.net/lote/detalhe/106659", "CAMINHONETE F 4000; ANO 1979; MOTOR MWM 226; QUATRO MARCHAS - FUNCIONANDO")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28.500,00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=HYPERLINK("https://leilaoonline.net/lote/detalhe/105176", "014")</f>
      </c>
      <c r="B24" s="4" t="s">
        <f>=HYPERLINK("https://leilaoonline.net/lote/detalhe/105176", "CAMINHÃO MERCEDES BENZ/L 1618; 1994/1994; VERMELHA; DIESEL - FUNCIONANDO")</f>
      </c>
      <c r="C24" s="4" t="inlineStr">
        <is>
          <t>Não vendido</t>
        </is>
      </c>
      <c r="D24" s="4" t="inlineStr">
        <is>
          <t>88</t>
        </is>
      </c>
      <c r="E24" s="5" t="inlineStr">
        <is>
          <t>88.500,00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=HYPERLINK("https://leilaoonline.net/lote/detalhe/106717", "015")</f>
      </c>
      <c r="B25" s="4" t="s">
        <f>=HYPERLINK("https://leilaoonline.net/lote/detalhe/106717", "IMP/GM SILVERADO; 1997/1997; BRANCA; DIESEL; TURBO - FUNCIONANDO")</f>
      </c>
      <c r="C25" s="4" t="inlineStr">
        <is>
          <t>Não vendido</t>
        </is>
      </c>
      <c r="D25" s="4" t="inlineStr">
        <is>
          <t>64</t>
        </is>
      </c>
      <c r="E25" s="5" t="inlineStr">
        <is>
          <t>39.000,00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=HYPERLINK("https://leilaoonline.net/lote/detalhe/106719", "016")</f>
      </c>
      <c r="B26" s="4" t="s">
        <f>=HYPERLINK("https://leilaoonline.net/lote/detalhe/106719", "MIA/MITSUBISHI L200 4X2; 1995/1995; PRATA; DIESEL; COM RÁDIO AMADOR - FUNCIONANDO")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26.500,00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=HYPERLINK("https://leilaoonline.net/lote/detalhe/106718", "017")</f>
      </c>
      <c r="B27" s="4" t="s">
        <f>=HYPERLINK("https://leilaoonline.net/lote/detalhe/106718", "VW/VW FUSCA 1300; 1973/1973; MARROM; GASOLINA 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8.750,00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=HYPERLINK("https://leilaoonline.net/lote/detalhe/106802", "018")</f>
      </c>
      <c r="B28" s="4" t="s">
        <f>=HYPERLINK("https://leilaoonline.net/lote/detalhe/106802", "CAMINHÃO MERCEDES BENZ L 1313; 1979; VERDE; DIESEL - FUNCIONANDO")</f>
      </c>
      <c r="C28" s="4" t="inlineStr">
        <is>
          <t>Não vendido</t>
        </is>
      </c>
      <c r="D28" s="4" t="inlineStr">
        <is>
          <t>71</t>
        </is>
      </c>
      <c r="E28" s="5" t="inlineStr">
        <is>
          <t>48.250,00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=HYPERLINK("https://leilaoonline.net/lote/detalhe/106804", "019")</f>
      </c>
      <c r="B29" s="4" t="s">
        <f>=HYPERLINK("https://leilaoonline.net/lote/detalhe/106804", "CAMINHÃO MERCEDES BENZ 1113; 1969/1969; VERDE; DIESEL - FUNCIONANDO")</f>
      </c>
      <c r="C29" s="4" t="inlineStr">
        <is>
          <t>Não vendido</t>
        </is>
      </c>
      <c r="D29" s="4" t="inlineStr">
        <is>
          <t>47</t>
        </is>
      </c>
      <c r="E29" s="5" t="inlineStr">
        <is>
          <t>30.500,00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=HYPERLINK("https://leilaoonline.net/lote/detalhe/106807", "020")</f>
      </c>
      <c r="B30" s="4" t="s">
        <f>=HYPERLINK("https://leilaoonline.net/lote/detalhe/106807", "CAMINHÃO MERCEDES BENZ/L 1113; 1978/1978; AZUL; DIESEL")</f>
      </c>
      <c r="C30" s="4" t="inlineStr">
        <is>
          <t>Não vendido</t>
        </is>
      </c>
      <c r="D30" s="4" t="inlineStr">
        <is>
          <t>43</t>
        </is>
      </c>
      <c r="E30" s="5" t="inlineStr">
        <is>
          <t>25.250,00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=HYPERLINK("https://leilaoonline.net/lote/detalhe/105183", "021")</f>
      </c>
      <c r="B31" s="4" t="s">
        <f>=HYPERLINK("https://leilaoonline.net/lote/detalhe/105183", "TRATOR MASSEY FERGUSSON 65X; ANO 69/70")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16.000,00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=HYPERLINK("https://leilaoonline.net/lote/detalhe/105178", "022")</f>
      </c>
      <c r="B32" s="4" t="s">
        <f>=HYPERLINK("https://leilaoonline.net/lote/detalhe/105178", "TRATOR FORD 8830; ANO 1998; TRAÇADO; SEM O BARRAMENTO HIDRÁULICO - FUNCIONANDO")</f>
      </c>
      <c r="C32" s="4" t="inlineStr">
        <is>
          <t>Não vendido</t>
        </is>
      </c>
      <c r="D32" s="4" t="inlineStr">
        <is>
          <t>50</t>
        </is>
      </c>
      <c r="E32" s="5" t="inlineStr">
        <is>
          <t>67.250,00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=HYPERLINK("https://leilaoonline.net/lote/detalhe/105170", "023")</f>
      </c>
      <c r="B33" s="4" t="s">
        <f>=HYPERLINK("https://leilaoonline.net/lote/detalhe/105170", "TRATOR MASSEY FERGUSSON 265; ORIGINAL; ANO APROXIMADO 1978")</f>
      </c>
      <c r="C33" s="4" t="inlineStr">
        <is>
          <t>Não vendido</t>
        </is>
      </c>
      <c r="D33" s="4" t="inlineStr">
        <is>
          <t>41</t>
        </is>
      </c>
      <c r="E33" s="5" t="inlineStr">
        <is>
          <t>27.500,00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=HYPERLINK("https://leilaoonline.net/lote/detalhe/105184", "024")</f>
      </c>
      <c r="B34" s="4" t="s">
        <f>=HYPERLINK("https://leilaoonline.net/lote/detalhe/105184", "TRATOR VALMET MODELO 68; ANO 1982 - FUNCIONANDO")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19.000,00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=HYPERLINK("https://leilaoonline.net/lote/detalhe/105177", "025")</f>
      </c>
      <c r="B35" s="4" t="s">
        <f>=HYPERLINK("https://leilaoonline.net/lote/detalhe/105177", "TRATOR MASSEY FERGUSSON; MODELO 55X; ANO 1971 - FUNCIONANDO")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15.500,00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=HYPERLINK("https://leilaoonline.net/lote/detalhe/105182", "026")</f>
      </c>
      <c r="B36" s="4" t="s">
        <f>=HYPERLINK("https://leilaoonline.net/lote/detalhe/105182", "TRATOR MASSEY FERGUSSON 65X; ANO 1967")</f>
      </c>
      <c r="C36" s="4" t="inlineStr">
        <is>
          <t>Não vendido</t>
        </is>
      </c>
      <c r="D36" s="4" t="inlineStr">
        <is>
          <t>55</t>
        </is>
      </c>
      <c r="E36" s="5" t="inlineStr">
        <is>
          <t>14.500,00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=HYPERLINK("https://leilaoonline.net/lote/detalhe/105185", "027")</f>
      </c>
      <c r="B37" s="4" t="s">
        <f>=HYPERLINK("https://leilaoonline.net/lote/detalhe/105185", "TRATOR FORD 6600; ANO 1978 - FUNCIONANDO")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=HYPERLINK("https://leilaoonline.net/lote/detalhe/105180", "028")</f>
      </c>
      <c r="B38" s="4" t="s">
        <f>=HYPERLINK("https://leilaoonline.net/lote/detalhe/105180", "TRATOR VALMET 60 ID.; COM ROÇADEIRA; ANO 1970")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15.250,00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=HYPERLINK("https://leilaoonline.net/lote/detalhe/105188", "029")</f>
      </c>
      <c r="B39" s="4" t="s">
        <f>=HYPERLINK("https://leilaoonline.net/lote/detalhe/105188", "TRATOR VALMET 600D; ANO 1968")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=HYPERLINK("https://leilaoonline.net/lote/detalhe/105179", "030")</f>
      </c>
      <c r="B40" s="4" t="s">
        <f>=HYPERLINK("https://leilaoonline.net/lote/detalhe/105179", "TRATOR VALMET 62 ID.; CAFEEIRO; ANO 76")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=HYPERLINK("https://leilaoonline.net/lote/detalhe/105186", "031")</f>
      </c>
      <c r="B41" s="4" t="s">
        <f>=HYPERLINK("https://leilaoonline.net/lote/detalhe/105186", "TRATOR CBT 8440; COM DIREÇÃO HIDRÁULICA; ANO 1986")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=HYPERLINK("https://leilaoonline.net/lote/detalhe/105187", "032")</f>
      </c>
      <c r="B42" s="4" t="s">
        <f>=HYPERLINK("https://leilaoonline.net/lote/detalhe/105187", "MICRO TRATOR; ANO 2011; COM PARTIDA ELÉTRICA; MODELO ZT 15 CV; DIESEL; MARCA KAWASHIMA - FUNCIONANDO")</f>
      </c>
      <c r="C42" s="4" t="inlineStr">
        <is>
          <t>Não vendido</t>
        </is>
      </c>
      <c r="D42" s="4" t="inlineStr">
        <is>
          <t>19</t>
        </is>
      </c>
      <c r="E42" s="5" t="inlineStr">
        <is>
          <t>13.500,00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=HYPERLINK("https://leilaoonline.net/lote/detalhe/105191", "033")</f>
      </c>
      <c r="B43" s="4" t="s">
        <f>=HYPERLINK("https://leilaoonline.net/lote/detalhe/105191", "TRATOR VALMET 60 ID.; ANO 1970")</f>
      </c>
      <c r="C43" s="4" t="inlineStr">
        <is>
          <t>Não vendido</t>
        </is>
      </c>
      <c r="D43" s="4" t="inlineStr">
        <is>
          <t>21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=HYPERLINK("https://leilaoonline.net/lote/detalhe/105202", "034")</f>
      </c>
      <c r="B44" s="4" t="s">
        <f>=HYPERLINK("https://leilaoonline.net/lote/detalhe/105202", "TRATOR CBT; SEM ANO DE IDENTIFICAÇÃO; MOTOR MERCEDES")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14.200,00</t>
        </is>
      </c>
      <c r="F44" s="4" t="inlineStr">
        <is>
          <t>550.00</t>
        </is>
      </c>
    </row>
    <row collapsed="false" customFormat="false" customHeight="false" hidden="false" ht="12.1" outlineLevel="0" r="45">
      <c r="A45" s="5" t="s">
        <f>=HYPERLINK("https://leilaoonline.net/lote/detalhe/105195", "035")</f>
      </c>
      <c r="B45" s="4" t="s">
        <f>=HYPERLINK("https://leilaoonline.net/lote/detalhe/105195", "MASSEY FERGUSSON 65X; ANO 73 - FUNCIONANDO")</f>
      </c>
      <c r="C45" s="4" t="inlineStr">
        <is>
          <t>Não vendido</t>
        </is>
      </c>
      <c r="D45" s="4" t="inlineStr">
        <is>
          <t>25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=HYPERLINK("https://leilaoonline.net/lote/detalhe/105197", "036")</f>
      </c>
      <c r="B46" s="4" t="s">
        <f>=HYPERLINK("https://leilaoonline.net/lote/detalhe/105197", "TRATOR VALMET; ANO 82 - FUNCIONANDO")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21.000,00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=HYPERLINK("https://leilaoonline.net/lote/detalhe/105203", "037")</f>
      </c>
      <c r="B47" s="4" t="s">
        <f>=HYPERLINK("https://leilaoonline.net/lote/detalhe/105203", "CBT 2600; ANO 1984; TRAÇADO; DIREÇÃO HIDRÁULICA; COM COMPRESSOR DE AR PARA ENCHER CILINDROS DE COMANDO; HIDRÁULICO COM PISTÃO - FUNCIONANDO")</f>
      </c>
      <c r="C47" s="4" t="inlineStr">
        <is>
          <t>Não vendido</t>
        </is>
      </c>
      <c r="D47" s="4" t="inlineStr">
        <is>
          <t>39</t>
        </is>
      </c>
      <c r="E47" s="5" t="inlineStr">
        <is>
          <t>41.000,00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=HYPERLINK("https://leilaoonline.net/lote/detalhe/105171", "038")</f>
      </c>
      <c r="B48" s="4" t="s">
        <f>=HYPERLINK("https://leilaoonline.net/lote/detalhe/105171", "TRATOR MASSEY FERGUSSON 275; ANO 93; 3 ALAVANCAS")</f>
      </c>
      <c r="C48" s="4" t="inlineStr">
        <is>
          <t>Não vendido</t>
        </is>
      </c>
      <c r="D48" s="4" t="inlineStr">
        <is>
          <t>59</t>
        </is>
      </c>
      <c r="E48" s="5" t="inlineStr">
        <is>
          <t>45.000,00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=HYPERLINK("https://leilaoonline.net/lote/detalhe/105190", "039")</f>
      </c>
      <c r="B49" s="4" t="s">
        <f>=HYPERLINK("https://leilaoonline.net/lote/detalhe/105190", "TRATOR VALMET 60 ID.; ANO 71")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2.500,00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=HYPERLINK("https://leilaoonline.net/lote/detalhe/105192", "040")</f>
      </c>
      <c r="B50" s="4" t="s">
        <f>=HYPERLINK("https://leilaoonline.net/lote/detalhe/105192", "MASSEY FERGUSSON 65X; ANO 1973; EIXO QUADRADO - FUNCIONANDO")</f>
      </c>
      <c r="C50" s="4" t="inlineStr">
        <is>
          <t>Não vendido</t>
        </is>
      </c>
      <c r="D50" s="4" t="inlineStr">
        <is>
          <t>27</t>
        </is>
      </c>
      <c r="E50" s="5" t="inlineStr">
        <is>
          <t>14.000,00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=HYPERLINK("https://leilaoonline.net/lote/detalhe/105181", "041")</f>
      </c>
      <c r="B51" s="4" t="s">
        <f>=HYPERLINK("https://leilaoonline.net/lote/detalhe/105181", "TRATOR FORD 8830; ANO 2000; TRAÇADO; HIDRÁULICO TRASEIRO; TOMADA DE FORÇA - FUNCIONANDO")</f>
      </c>
      <c r="C51" s="4" t="inlineStr">
        <is>
          <t>Não vendido</t>
        </is>
      </c>
      <c r="D51" s="4" t="inlineStr">
        <is>
          <t>257</t>
        </is>
      </c>
      <c r="E51" s="5" t="inlineStr">
        <is>
          <t>71.500,00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=HYPERLINK("https://leilaoonline.net/lote/detalhe/106720", "042")</f>
      </c>
      <c r="B52" s="4" t="s">
        <f>=HYPERLINK("https://leilaoonline.net/lote/detalhe/106720", "PENEIRA VIBRATÓRIA COM 7 METROS DE COMPRIMENTO DE 3 DEC.")</f>
      </c>
      <c r="C52" s="4" t="inlineStr">
        <is>
          <t>Não vendido</t>
        </is>
      </c>
      <c r="D52" s="4" t="inlineStr">
        <is>
          <t>94</t>
        </is>
      </c>
      <c r="E52" s="5" t="inlineStr">
        <is>
          <t>55.000,00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=HYPERLINK("https://leilaoonline.net/lote/detalhe/105200", "043")</f>
      </c>
      <c r="B53" s="4" t="s">
        <f>=HYPERLINK("https://leilaoonline.net/lote/detalhe/105200", "GRADE ARADORA ")</f>
      </c>
      <c r="C53" s="4" t="inlineStr">
        <is>
          <t>Não vendido</t>
        </is>
      </c>
      <c r="D53" s="4" t="inlineStr">
        <is>
          <t>34</t>
        </is>
      </c>
      <c r="E53" s="5" t="inlineStr">
        <is>
          <t>19.500,00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=HYPERLINK("https://leilaoonline.net/lote/detalhe/105198", "044")</f>
      </c>
      <c r="B54" s="4" t="s">
        <f>=HYPERLINK("https://leilaoonline.net/lote/detalhe/105198", "GRADE ARADORA DE ARRASTO 14 X 28 POLEGADAS; ANO 2021; ESPESSAMENTO 27CM")</f>
      </c>
      <c r="C54" s="4" t="inlineStr">
        <is>
          <t>Não vendido</t>
        </is>
      </c>
      <c r="D54" s="4" t="inlineStr">
        <is>
          <t>74</t>
        </is>
      </c>
      <c r="E54" s="5" t="inlineStr">
        <is>
          <t>19.750,00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=HYPERLINK("https://leilaoonline.net/lote/detalhe/105189", "045")</f>
      </c>
      <c r="B55" s="4" t="s">
        <f>=HYPERLINK("https://leilaoonline.net/lote/detalhe/105189", "TRATOR MASSEY FERGUSSON 250; ANO 1976 - FUNCIONANDO")</f>
      </c>
      <c r="C55" s="4" t="inlineStr">
        <is>
          <t>Não vendido</t>
        </is>
      </c>
      <c r="D55" s="4" t="inlineStr">
        <is>
          <t>22</t>
        </is>
      </c>
      <c r="E55" s="5" t="inlineStr">
        <is>
          <t>15.500,00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=HYPERLINK("https://leilaoonline.net/lote/detalhe/106658", "046")</f>
      </c>
      <c r="B56" s="4" t="s">
        <f>=HYPERLINK("https://leilaoonline.net/lote/detalhe/106658", "TRATOR VALMET; MODELO 65 ID.; ANO 78 - FUNCIONANDO")</f>
      </c>
      <c r="C56" s="4" t="inlineStr">
        <is>
          <t>Não vendido</t>
        </is>
      </c>
      <c r="D56" s="4" t="inlineStr">
        <is>
          <t>32</t>
        </is>
      </c>
      <c r="E56" s="5" t="inlineStr">
        <is>
          <t>18.500,00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=HYPERLINK("https://leilaoonline.net/lote/detalhe/105193", "047")</f>
      </c>
      <c r="B57" s="4" t="s">
        <f>=HYPERLINK("https://leilaoonline.net/lote/detalhe/105193", "ESCARIFICADOR; 5 HASTES; LARGO")</f>
      </c>
      <c r="C57" s="4" t="inlineStr">
        <is>
          <t>Vendido</t>
        </is>
      </c>
      <c r="D57" s="4" t="inlineStr">
        <is>
          <t>34</t>
        </is>
      </c>
      <c r="E57" s="5" t="inlineStr">
        <is>
          <t>6.100,00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=HYPERLINK("https://leilaoonline.net/lote/detalhe/105194", "048")</f>
      </c>
      <c r="B58" s="4" t="s">
        <f>=HYPERLINK("https://leilaoonline.net/lote/detalhe/105194", "GRADE ARADORA; 20 DISCOS X 26; TRANSPORTE NO HIDRÁULICO")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1.150,00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=HYPERLINK("https://leilaoonline.net/lote/detalhe/105204", "049")</f>
      </c>
      <c r="B59" s="4" t="s">
        <f>=HYPERLINK("https://leilaoonline.net/lote/detalhe/105204", "GRADE ARADORA; 14 DISCOS X 26")</f>
      </c>
      <c r="C59" s="4" t="inlineStr">
        <is>
          <t>Não vendido</t>
        </is>
      </c>
      <c r="D59" s="4" t="inlineStr">
        <is>
          <t>43</t>
        </is>
      </c>
      <c r="E59" s="5" t="inlineStr">
        <is>
          <t>7.450,00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=HYPERLINK("https://leilaoonline.net/lote/detalhe/105207", "050")</f>
      </c>
      <c r="B60" s="4" t="s">
        <f>=HYPERLINK("https://leilaoonline.net/lote/detalhe/105207", "RECOLHEDORA DE FEIJÃO; MARCA MIAC")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=HYPERLINK("https://leilaoonline.net/lote/detalhe/105206", "051")</f>
      </c>
      <c r="B61" s="4" t="s">
        <f>=HYPERLINK("https://leilaoonline.net/lote/detalhe/105206", "IMPLEMENTOS (2 SUBSOLADORES DE 1 HASTE; 1 DISCADOR DE 2 RUAS; 1 DESFIBRADEIRA SEM MOTORR")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1.750,00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=HYPERLINK("https://leilaoonline.net/lote/detalhe/105212", "052")</f>
      </c>
      <c r="B62" s="4" t="s">
        <f>=HYPERLINK("https://leilaoonline.net/lote/detalhe/105212", "LOTE COM APROX. 13.300 GALÕES DE 10L (LANCE POR UNIDADE)")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3,00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=HYPERLINK("https://leilaoonline.net/lote/detalhe/105213", "053")</f>
      </c>
      <c r="B63" s="4" t="s">
        <f>=HYPERLINK("https://leilaoonline.net/lote/detalhe/105213", "APROX. 42 TONELADAS TRILHO TR57 VENDA POR KILO (TAM. VARIADOS)")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1,50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=HYPERLINK("https://leilaoonline.net/lote/detalhe/105216", "054")</f>
      </c>
      <c r="B64" s="4" t="s">
        <f>=HYPERLINK("https://leilaoonline.net/lote/detalhe/105216", "TANQUE DE ÁGUA DE 2000L")</f>
      </c>
      <c r="C64" s="4" t="inlineStr">
        <is>
          <t>Não vendido</t>
        </is>
      </c>
      <c r="D64" s="4" t="inlineStr">
        <is>
          <t>5</t>
        </is>
      </c>
      <c r="E64" s="5" t="inlineStr">
        <is>
          <t>1.900,00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=HYPERLINK("https://leilaoonline.net/lote/detalhe/105211", "055")</f>
      </c>
      <c r="B65" s="4" t="s">
        <f>=HYPERLINK("https://leilaoonline.net/lote/detalhe/105211", "MOTOR LIEBHERR DA ESCAVADEIRA; 6 CILINDROS; ANO 2000; COMPLETO")</f>
      </c>
      <c r="C65" s="4" t="inlineStr">
        <is>
          <t>Não vendido</t>
        </is>
      </c>
      <c r="D65" s="4" t="inlineStr">
        <is>
          <t>12</t>
        </is>
      </c>
      <c r="E65" s="5" t="inlineStr">
        <is>
          <t>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=HYPERLINK("https://leilaoonline.net/lote/detalhe/105217", "056")</f>
      </c>
      <c r="B66" s="4" t="s">
        <f>=HYPERLINK("https://leilaoonline.net/lote/detalhe/105217", "PLATAFORMA DE CORTE DE COLHEDEIRA MASSEY FERGUSSON 3640 DE 16 PÉS")</f>
      </c>
      <c r="C66" s="4" t="inlineStr">
        <is>
          <t>Vendido</t>
        </is>
      </c>
      <c r="D66" s="4" t="inlineStr">
        <is>
          <t>25</t>
        </is>
      </c>
      <c r="E66" s="5" t="inlineStr">
        <is>
          <t>7.000,00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=HYPERLINK("https://leilaoonline.net/lote/detalhe/105205", "057")</f>
      </c>
      <c r="B67" s="4" t="s">
        <f>=HYPERLINK("https://leilaoonline.net/lote/detalhe/105205", "veja o vídeo!! GERADOR DE 375 KVA MOTOR ESCANIA - FUNCIONANDO")</f>
      </c>
      <c r="C67" s="4" t="inlineStr">
        <is>
          <t>Não vendido</t>
        </is>
      </c>
      <c r="D67" s="4" t="inlineStr">
        <is>
          <t>6</t>
        </is>
      </c>
      <c r="E67" s="5" t="inlineStr">
        <is>
          <t>19.400,00</t>
        </is>
      </c>
      <c r="F67" s="4" t="inlineStr">
        <is>
          <t>1150.00</t>
        </is>
      </c>
    </row>
    <row collapsed="false" customFormat="false" customHeight="false" hidden="false" ht="12.1" outlineLevel="0" r="68">
      <c r="A68" s="5" t="s">
        <f>=HYPERLINK("https://leilaoonline.net/lote/detalhe/106660", "058")</f>
      </c>
      <c r="B68" s="4" t="s">
        <f>=HYPERLINK("https://leilaoonline.net/lote/detalhe/106660", "TANQUE DE FIBRA PARA ÁGUA OU PRODUTO QUÍMICO DE 10 MIL LITROS")</f>
      </c>
      <c r="C68" s="4" t="inlineStr">
        <is>
          <t>Vendido</t>
        </is>
      </c>
      <c r="D68" s="4" t="inlineStr">
        <is>
          <t>32</t>
        </is>
      </c>
      <c r="E68" s="5" t="inlineStr">
        <is>
          <t>9.500,00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=HYPERLINK("https://leilaoonline.net/lote/detalhe/106661", "059")</f>
      </c>
      <c r="B69" s="4" t="s">
        <f>=HYPERLINK("https://leilaoonline.net/lote/detalhe/106661", "TANQUE DE FIBRA PARA ÁGUA OU PRODUTO QUÍMICO DE 10 MIL LITROS")</f>
      </c>
      <c r="C69" s="4" t="inlineStr">
        <is>
          <t>Vendido</t>
        </is>
      </c>
      <c r="D69" s="4" t="inlineStr">
        <is>
          <t>34</t>
        </is>
      </c>
      <c r="E69" s="5" t="inlineStr">
        <is>
          <t>9.750,00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=HYPERLINK("https://leilaoonline.net/lote/detalhe/105208", "060")</f>
      </c>
      <c r="B70" s="4" t="s">
        <f>=HYPERLINK("https://leilaoonline.net/lote/detalhe/105208", "BRITADOR CONE; 120 TS; DESMONTADO")</f>
      </c>
      <c r="C70" s="4" t="inlineStr">
        <is>
          <t>Não vendido</t>
        </is>
      </c>
      <c r="D70" s="4" t="inlineStr">
        <is>
          <t>45</t>
        </is>
      </c>
      <c r="E70" s="5" t="inlineStr">
        <is>
          <t>54.000,00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=HYPERLINK("https://leilaoonline.net/lote/detalhe/105210", "061")</f>
      </c>
      <c r="B71" s="4" t="s">
        <f>=HYPERLINK("https://leilaoonline.net/lote/detalhe/105210", "4 BOMBAS DE 400 CV CADA")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32.000,00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=HYPERLINK("https://leilaoonline.net/lote/detalhe/105209", "062")</f>
      </c>
      <c r="B72" s="4" t="s">
        <f>=HYPERLINK("https://leilaoonline.net/lote/detalhe/105209", "PENEIRA VIBRATÓRIA DE 6M DE COMPRIMENTO POR 2.40 DE LARGURA; 3 DC")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1250.00</t>
        </is>
      </c>
    </row>
    <row collapsed="false" customFormat="false" customHeight="false" hidden="false" ht="12.1" outlineLevel="0" r="73">
      <c r="A73" s="5" t="s">
        <f>=HYPERLINK("https://leilaoonline.net/lote/detalhe/105214", "063")</f>
      </c>
      <c r="B73" s="4" t="s">
        <f>=HYPERLINK("https://leilaoonline.net/lote/detalhe/105214", "CAIXA D'ÁGUA  SEM USO; MEDIDAS DE 15 COMPRIMENTOS POR 3.50 LARGURA; PARA 100 MIL LITROS")</f>
      </c>
      <c r="C73" s="4" t="inlineStr">
        <is>
          <t>Não vendido</t>
        </is>
      </c>
      <c r="D73" s="4" t="inlineStr">
        <is>
          <t>71</t>
        </is>
      </c>
      <c r="E73" s="5" t="inlineStr">
        <is>
          <t>39.500,00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=HYPERLINK("https://leilaoonline.net/lote/detalhe/105215", "064")</f>
      </c>
      <c r="B74" s="4" t="s">
        <f>=HYPERLINK("https://leilaoonline.net/lote/detalhe/105215", "LAVADEIRA INDUSTRIAL COMPLETA")</f>
      </c>
      <c r="C74" s="4" t="inlineStr">
        <is>
          <t>Não vendido</t>
        </is>
      </c>
      <c r="D74" s="4" t="inlineStr">
        <is>
          <t>10</t>
        </is>
      </c>
      <c r="E74" s="5" t="inlineStr">
        <is>
          <t>5.500,00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=HYPERLINK("https://leilaoonline.net/lote/detalhe/105218", "065")</f>
      </c>
      <c r="B75" s="4" t="s">
        <f>=HYPERLINK("https://leilaoonline.net/lote/detalhe/105218", "COMPRESSOR TRIFÁSICO")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=HYPERLINK("https://leilaoonline.net/lote/detalhe/105196", "066")</f>
      </c>
      <c r="B76" s="4" t="s">
        <f>=HYPERLINK("https://leilaoonline.net/lote/detalhe/105196", "MOTOR DE IRRIGAÇÃO; MWM 222; BOMBA WK 100/5 - FUNCIONANDO")</f>
      </c>
      <c r="C76" s="4" t="inlineStr">
        <is>
          <t>Vendido</t>
        </is>
      </c>
      <c r="D76" s="4" t="inlineStr">
        <is>
          <t>38</t>
        </is>
      </c>
      <c r="E76" s="5" t="inlineStr">
        <is>
          <t>20.000,00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=HYPERLINK("https://leilaoonline.net/lote/detalhe/105219", "067")</f>
      </c>
      <c r="B77" s="4" t="s">
        <f>=HYPERLINK("https://leilaoonline.net/lote/detalhe/105219", "MOTO-FREIO WEG 30HP W22")</f>
      </c>
      <c r="C77" s="4" t="inlineStr">
        <is>
          <t>Vendido</t>
        </is>
      </c>
      <c r="D77" s="4" t="inlineStr">
        <is>
          <t>36</t>
        </is>
      </c>
      <c r="E77" s="5" t="inlineStr">
        <is>
          <t>6.250,00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=HYPERLINK("https://leilaoonline.net/lote/detalhe/105220", "068")</f>
      </c>
      <c r="B78" s="4" t="s">
        <f>=HYPERLINK("https://leilaoonline.net/lote/detalhe/105220", "MOTOR 5HP 8 POLOS 800RPM 220V/380V/440V")</f>
      </c>
      <c r="C78" s="4" t="inlineStr">
        <is>
          <t>Vendido</t>
        </is>
      </c>
      <c r="D78" s="4" t="inlineStr">
        <is>
          <t>11</t>
        </is>
      </c>
      <c r="E78" s="5" t="inlineStr">
        <is>
          <t>1.500,00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=HYPERLINK("https://leilaoonline.net/lote/detalhe/105221", "069")</f>
      </c>
      <c r="B79" s="4" t="s">
        <f>=HYPERLINK("https://leilaoonline.net/lote/detalhe/105221", "MOTOR 5HP 8 POLOS 800RPM 220V/380V/440V")</f>
      </c>
      <c r="C79" s="4" t="inlineStr">
        <is>
          <t>Vendido</t>
        </is>
      </c>
      <c r="D79" s="4" t="inlineStr">
        <is>
          <t>9</t>
        </is>
      </c>
      <c r="E79" s="5" t="inlineStr">
        <is>
          <t>1.300,00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=HYPERLINK("https://leilaoonline.net/lote/detalhe/105222", "070")</f>
      </c>
      <c r="B80" s="4" t="s">
        <f>=HYPERLINK("https://leilaoonline.net/lote/detalhe/105222", "MOTO-FREIO WEG 30HP WMINING PREMIUM")</f>
      </c>
      <c r="C80" s="4" t="inlineStr">
        <is>
          <t>Não vendido</t>
        </is>
      </c>
      <c r="D80" s="4" t="inlineStr">
        <is>
          <t>36</t>
        </is>
      </c>
      <c r="E80" s="5" t="inlineStr">
        <is>
          <t>6.250,00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=HYPERLINK("https://leilaoonline.net/lote/detalhe/105223", "071")</f>
      </c>
      <c r="B81" s="4" t="s">
        <f>=HYPERLINK("https://leilaoonline.net/lote/detalhe/105223", "MOTO-FREIO WEG 30HP ALTO PLUS RENDIMENTO")</f>
      </c>
      <c r="C81" s="4" t="inlineStr">
        <is>
          <t>Vendido</t>
        </is>
      </c>
      <c r="D81" s="4" t="inlineStr">
        <is>
          <t>35</t>
        </is>
      </c>
      <c r="E81" s="5" t="inlineStr">
        <is>
          <t>6.100,00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=HYPERLINK("https://leilaoonline.net/lote/detalhe/105229", "072")</f>
      </c>
      <c r="B82" s="4" t="s">
        <f>=HYPERLINK("https://leilaoonline.net/lote/detalhe/105229", "MOTOR 75HP 1700RPM")</f>
      </c>
      <c r="C82" s="4" t="inlineStr">
        <is>
          <t>Vendido</t>
        </is>
      </c>
      <c r="D82" s="4" t="inlineStr">
        <is>
          <t>4</t>
        </is>
      </c>
      <c r="E82" s="5" t="inlineStr">
        <is>
          <t>1.750,00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=HYPERLINK("https://leilaoonline.net/lote/detalhe/105224", "074")</f>
      </c>
      <c r="B83" s="4" t="s">
        <f>=HYPERLINK("https://leilaoonline.net/lote/detalhe/105224", "MOTOR WEG 40HP 1700RPM WMINING PREMIUM")</f>
      </c>
      <c r="C83" s="4" t="inlineStr">
        <is>
          <t>Não vendido</t>
        </is>
      </c>
      <c r="D83" s="4" t="inlineStr">
        <is>
          <t>7</t>
        </is>
      </c>
      <c r="E83" s="5" t="inlineStr">
        <is>
          <t>1.900,00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=HYPERLINK("https://leilaoonline.net/lote/detalhe/105225", "075")</f>
      </c>
      <c r="B84" s="4" t="s">
        <f>=HYPERLINK("https://leilaoonline.net/lote/detalhe/105225", "REDUTOR DE VELOCIDADE PTI FALK 100HP/160HP - RED. 1:42")</f>
      </c>
      <c r="C84" s="4" t="inlineStr">
        <is>
          <t>Não vendido</t>
        </is>
      </c>
      <c r="D84" s="4" t="inlineStr">
        <is>
          <t>7</t>
        </is>
      </c>
      <c r="E84" s="5" t="inlineStr">
        <is>
          <t>4.000,00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=HYPERLINK("https://leilaoonline.net/lote/detalhe/105228", "076")</f>
      </c>
      <c r="B85" s="4" t="s">
        <f>=HYPERLINK("https://leilaoonline.net/lote/detalhe/105228", "REDUTOR DE VELOCIDADE PTI FALK 60/103HP - RED. 1:26")</f>
      </c>
      <c r="C85" s="4" t="inlineStr">
        <is>
          <t>Não vendido</t>
        </is>
      </c>
      <c r="D85" s="4" t="inlineStr">
        <is>
          <t>6</t>
        </is>
      </c>
      <c r="E85" s="5" t="inlineStr">
        <is>
          <t>3.500,00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=HYPERLINK("https://leilaoonline.net/lote/detalhe/105226", "077")</f>
      </c>
      <c r="B86" s="4" t="s">
        <f>=HYPERLINK("https://leilaoonline.net/lote/detalhe/105226", "REDUTOR DE VELOCIDADE PTI FALK 100HP/160HP - RED. 1:42")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=HYPERLINK("https://leilaoonline.net/lote/detalhe/105227", "078")</f>
      </c>
      <c r="B87" s="4" t="s">
        <f>=HYPERLINK("https://leilaoonline.net/lote/detalhe/105227", "REDUTOR DE VELOCIDADE PTI FALK 40HP/74,5HP - RED. 1:25")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=HYPERLINK("https://leilaoonline.net/lote/detalhe/105230", "079")</f>
      </c>
      <c r="B88" s="4" t="s">
        <f>=HYPERLINK("https://leilaoonline.net/lote/detalhe/105230", "REDUTOR DE VELOCIDADE PTI FALK 25HP - RED. 1:37")</f>
      </c>
      <c r="C88" s="4" t="inlineStr">
        <is>
          <t>Não vendido</t>
        </is>
      </c>
      <c r="D88" s="4" t="inlineStr">
        <is>
          <t>5</t>
        </is>
      </c>
      <c r="E88" s="5" t="inlineStr">
        <is>
          <t>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=HYPERLINK("https://leilaoonline.net/lote/detalhe/105231", "080")</f>
      </c>
      <c r="B89" s="4" t="s">
        <f>=HYPERLINK("https://leilaoonline.net/lote/detalhe/105231", "REDUTOR DE VELOCIDADE PTI FALK 100HP/157HP - RED. 1:21")</f>
      </c>
      <c r="C89" s="4" t="inlineStr">
        <is>
          <t>Não vendido</t>
        </is>
      </c>
      <c r="D89" s="4" t="inlineStr">
        <is>
          <t>5</t>
        </is>
      </c>
      <c r="E89" s="5" t="inlineStr">
        <is>
          <t>3.000,00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=HYPERLINK("https://leilaoonline.net/lote/detalhe/105232", "081")</f>
      </c>
      <c r="B90" s="4" t="s">
        <f>=HYPERLINK("https://leilaoonline.net/lote/detalhe/105232", "MOTORREDUTOR PTI FALK 25HP MOTOR WEG W22")</f>
      </c>
      <c r="C90" s="4" t="inlineStr">
        <is>
          <t>Não vendido</t>
        </is>
      </c>
      <c r="D90" s="4" t="inlineStr">
        <is>
          <t>20</t>
        </is>
      </c>
      <c r="E90" s="5" t="inlineStr">
        <is>
          <t>5.750,00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=HYPERLINK("https://leilaoonline.net/lote/detalhe/105233", "082")</f>
      </c>
      <c r="B91" s="4" t="s">
        <f>=HYPERLINK("https://leilaoonline.net/lote/detalhe/105233", "BAÚ PARA CAMINHÃO TOCO")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550,00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=HYPERLINK("https://leilaoonline.net/lote/detalhe/105235", "083")</f>
      </c>
      <c r="B92" s="4" t="s">
        <f>=HYPERLINK("https://leilaoonline.net/lote/detalhe/105235", "JETBOOD 5 LUGARES, ANO 2013 ")</f>
      </c>
      <c r="C92" s="4" t="inlineStr">
        <is>
          <t>Não vendido</t>
        </is>
      </c>
      <c r="D92" s="4" t="inlineStr">
        <is>
          <t>17</t>
        </is>
      </c>
      <c r="E92" s="5" t="inlineStr">
        <is>
          <t>13.750,00</t>
        </is>
      </c>
      <c r="F92" s="4" t="inlineStr">
        <is>
          <t>1500.00</t>
        </is>
      </c>
    </row>
    <row collapsed="false" customFormat="false" customHeight="false" hidden="false" ht="12.1" outlineLevel="0" r="93">
      <c r="A93" s="5" t="s">
        <f>=HYPERLINK("https://leilaoonline.net/lote/detalhe/105234", "084")</f>
      </c>
      <c r="B93" s="4" t="s">
        <f>=HYPERLINK("https://leilaoonline.net/lote/detalhe/105234", "LOTE COM 5 IMPLEMENTOS E OUTROS (INFORMAÇÕES NAS ESPECIFICAÇÕES)")</f>
      </c>
      <c r="C93" s="4" t="inlineStr">
        <is>
          <t>Não vendido</t>
        </is>
      </c>
      <c r="D93" s="4" t="inlineStr">
        <is>
          <t>22</t>
        </is>
      </c>
      <c r="E93" s="5" t="inlineStr">
        <is>
          <t>9.000,00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=HYPERLINK("https://leilaoonline.net/lote/detalhe/106805", "085")</f>
      </c>
      <c r="B94" s="4" t="s">
        <f>=HYPERLINK("https://leilaoonline.net/lote/detalhe/106805", "AR CONDICIONADO DE JANELA 18.000 BTUS; MARCA SPRINGER; QUENTE E FRIO")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=HYPERLINK("https://leilaoonline.net/lote/detalhe/105248", "223")</f>
      </c>
      <c r="B95" s="4" t="s">
        <f>=HYPERLINK("https://leilaoonline.net/lote/detalhe/105248", "(LT123) UNIDADE CONDENSADORA GREE + EVAPORADORA • 41.000 BTU")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=HYPERLINK("https://leilaoonline.net/lote/detalhe/105249", "224")</f>
      </c>
      <c r="B96" s="4" t="s">
        <f>=HYPERLINK("https://leilaoonline.net/lote/detalhe/105249", "(LT124) UNIDADE CONDENSADORA GREE + EVAPORADORA • 41.000 BTU")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=HYPERLINK("https://leilaoonline.net/lote/detalhe/105250", "225")</f>
      </c>
      <c r="B97" s="4" t="s">
        <f>=HYPERLINK("https://leilaoonline.net/lote/detalhe/105250", "(LT125) UNIDADE CONDENSADORA GREE + EVAPORADORA • 41.000 BTU")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=HYPERLINK("https://leilaoonline.net/lote/detalhe/105251", "226")</f>
      </c>
      <c r="B98" s="4" t="s">
        <f>=HYPERLINK("https://leilaoonline.net/lote/detalhe/105251", "(LT126) UNIDADE CONDENSADORA GREE + EVAPORADORA • 41.000 BTU")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=HYPERLINK("https://leilaoonline.net/lote/detalhe/105252", "227")</f>
      </c>
      <c r="B99" s="4" t="s">
        <f>=HYPERLINK("https://leilaoonline.net/lote/detalhe/105252", "(LT127) UNIDADE CONDENSADORA GREE + EVAPORADORA • 41.000 BTU")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250,00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=HYPERLINK("https://leilaoonline.net/lote/detalhe/105253", "228")</f>
      </c>
      <c r="B100" s="4" t="s">
        <f>=HYPERLINK("https://leilaoonline.net/lote/detalhe/105253", "(LT128) UNIDADE CONDENSADORA GREE + EVAPORADORA • 41.000 BTU")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=HYPERLINK("https://leilaoonline.net/lote/detalhe/105254", "229")</f>
      </c>
      <c r="B101" s="4" t="s">
        <f>=HYPERLINK("https://leilaoonline.net/lote/detalhe/105254", "(LT129) UNIDADE CONDENSADORA GREE + EVAPORADORA • 41.000 BTU")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=HYPERLINK("https://leilaoonline.net/lote/detalhe/105255", "230")</f>
      </c>
      <c r="B102" s="4" t="s">
        <f>=HYPERLINK("https://leilaoonline.net/lote/detalhe/105255", "(LT130) UNIDADE CONDENSADORA GREE + EVAPORADORA • 41.000 BTU")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250,00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=HYPERLINK("https://leilaoonline.net/lote/detalhe/105256", "231")</f>
      </c>
      <c r="B103" s="4" t="s">
        <f>=HYPERLINK("https://leilaoonline.net/lote/detalhe/105256", "(LT131) UNIDADE CONDENSADORA FUJITSU + EVAPORADORA • 12.000 BTU")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=HYPERLINK("https://leilaoonline.net/lote/detalhe/105257", "232")</f>
      </c>
      <c r="B104" s="4" t="s">
        <f>=HYPERLINK("https://leilaoonline.net/lote/detalhe/105257", "(LT132) UNIDADE CONDENSADORA FUJITSU + EVAPORADORA • 12.000 BTU")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250,00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=HYPERLINK("https://leilaoonline.net/lote/detalhe/105258", "233")</f>
      </c>
      <c r="B105" s="4" t="s">
        <f>=HYPERLINK("https://leilaoonline.net/lote/detalhe/105258", "(LT133) UNIDADE CONDENSADORA FUJITSU + EVAPORADORA • 12.000 BTU")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=HYPERLINK("https://leilaoonline.net/lote/detalhe/105259", "234")</f>
      </c>
      <c r="B106" s="4" t="s">
        <f>=HYPERLINK("https://leilaoonline.net/lote/detalhe/105259", "(LT134) UNIDADE CONDENSADORA SPRINGER CARRIER + EVAPORADORA • 90.000 BTU")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=HYPERLINK("https://leilaoonline.net/lote/detalhe/105260", "235")</f>
      </c>
      <c r="B107" s="4" t="s">
        <f>=HYPERLINK("https://leilaoonline.net/lote/detalhe/105260", "(LT130A) TRANSFORMADOR")</f>
      </c>
      <c r="C107" s="4" t="inlineStr">
        <is>
          <t>Não vendido</t>
        </is>
      </c>
      <c r="D107" s="4" t="inlineStr">
        <is>
          <t>4</t>
        </is>
      </c>
      <c r="E107" s="5" t="inlineStr">
        <is>
          <t>850,00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=HYPERLINK("https://leilaoonline.net/lote/detalhe/105261", "237")</f>
      </c>
      <c r="B108" s="4" t="s">
        <f>=HYPERLINK("https://leilaoonline.net/lote/detalhe/105261", "(LT137) SECADORECOAIR MOD ED100")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=HYPERLINK("https://leilaoonline.net/lote/detalhe/105262", "238")</f>
      </c>
      <c r="B109" s="4" t="s">
        <f>=HYPERLINK("https://leilaoonline.net/lote/detalhe/105262", "(LT138) CORTINA DE AR GREE")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=HYPERLINK("https://leilaoonline.net/lote/detalhe/105264", "239")</f>
      </c>
      <c r="B110" s="4" t="s">
        <f>=HYPERLINK("https://leilaoonline.net/lote/detalhe/105264", "(LT139) COMPRESSOR ATLAS COPCO")</f>
      </c>
      <c r="C110" s="4" t="inlineStr">
        <is>
          <t>Não vendido</t>
        </is>
      </c>
      <c r="D110" s="4" t="inlineStr">
        <is>
          <t>4</t>
        </is>
      </c>
      <c r="E110" s="5" t="inlineStr">
        <is>
          <t>1.150,00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=HYPERLINK("https://leilaoonline.net/lote/detalhe/105265", "240")</f>
      </c>
      <c r="B111" s="4" t="s">
        <f>=HYPERLINK("https://leilaoonline.net/lote/detalhe/105265", "(LT140) COMPRESSOR ATLAS COPCO")</f>
      </c>
      <c r="C111" s="4" t="inlineStr">
        <is>
          <t>Não vendido</t>
        </is>
      </c>
      <c r="D111" s="4" t="inlineStr">
        <is>
          <t>4</t>
        </is>
      </c>
      <c r="E111" s="5" t="inlineStr">
        <is>
          <t>1.150,00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=HYPERLINK("https://leilaoonline.net/lote/detalhe/105263", "241")</f>
      </c>
      <c r="B112" s="4" t="s">
        <f>=HYPERLINK("https://leilaoonline.net/lote/detalhe/105263", "RACK FURAKAWA RACK ABERTO ENTERPRISE 45U")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=HYPERLINK("https://leilaoonline.net/lote/detalhe/106216", "262")</f>
      </c>
      <c r="B113" s="4" t="s">
        <f>=HYPERLINK("https://leilaoonline.net/lote/detalhe/106216", "LOTE 08 - CARRETA REBOQUE 4 PNEUS COM 2 BANHEIROS QUÍMICOS MÓVEIS MASCULINO E FEMININO; C/ ÁRMARIO DE FERRO E CAIXA D'ÁGUA INÓX")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1.150,00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=HYPERLINK("https://leilaoonline.net/lote/detalhe/106221", "264")</f>
      </c>
      <c r="B114" s="4" t="s">
        <f>=HYPERLINK("https://leilaoonline.net/lote/detalhe/106221", "LOTE 13 - SILO DE MILHO")</f>
      </c>
      <c r="C114" s="4" t="inlineStr">
        <is>
          <t>Não vendido</t>
        </is>
      </c>
      <c r="D114" s="4" t="inlineStr">
        <is>
          <t>3</t>
        </is>
      </c>
      <c r="E114" s="5" t="inlineStr">
        <is>
          <t>1.300,00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=HYPERLINK("https://leilaoonline.net/lote/detalhe/106238", "265")</f>
      </c>
      <c r="B115" s="4" t="s">
        <f>=HYPERLINK("https://leilaoonline.net/lote/detalhe/106238", "LOTE 23 - 2 CONCHAS (BOCA PARA TRATOR)")</f>
      </c>
      <c r="C115" s="4" t="inlineStr">
        <is>
          <t>Não vendido</t>
        </is>
      </c>
      <c r="D115" s="4" t="inlineStr">
        <is>
          <t>5</t>
        </is>
      </c>
      <c r="E115" s="5" t="inlineStr">
        <is>
          <t>1.600,00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=HYPERLINK("https://leilaoonline.net/lote/detalhe/106242", "266")</f>
      </c>
      <c r="B116" s="4" t="s">
        <f>=HYPERLINK("https://leilaoonline.net/lote/detalhe/106242", "LOTE 24 - MÁQUINA ASFALTICA SA37S")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=HYPERLINK("https://leilaoonline.net/lote/detalhe/106246", "267")</f>
      </c>
      <c r="B117" s="4" t="s">
        <f>=HYPERLINK("https://leilaoonline.net/lote/detalhe/106246", "LOTE 25 - MÁQUINA POCLAIN (ELETROÍMÃ NÃO FAZ PARTE DO LOTE)")</f>
      </c>
      <c r="C117" s="4" t="inlineStr">
        <is>
          <t>Não vendido</t>
        </is>
      </c>
      <c r="D117" s="4" t="inlineStr">
        <is>
          <t>34</t>
        </is>
      </c>
      <c r="E117" s="5" t="inlineStr">
        <is>
          <t>9.250,00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=HYPERLINK("https://leilaoonline.net/lote/detalhe/106251", "280")</f>
      </c>
      <c r="B118" s="4" t="s">
        <f>=HYPERLINK("https://leilaoonline.net/lote/detalhe/106251", "LOTE 26 - CARRINHOS ABERTOS E FECHADOS")</f>
      </c>
      <c r="C118" s="4" t="inlineStr">
        <is>
          <t>Não vendido</t>
        </is>
      </c>
      <c r="D118" s="4" t="inlineStr">
        <is>
          <t>5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=HYPERLINK("https://leilaoonline.net/lote/detalhe/106258", "281")</f>
      </c>
      <c r="B119" s="4" t="s">
        <f>=HYPERLINK("https://leilaoonline.net/lote/detalhe/106258", "LOTE 14 - 200 BARRAS DE PVC; IRRIGAÇÃO COMPLETA")</f>
      </c>
      <c r="C119" s="4" t="inlineStr">
        <is>
          <t>Vendido</t>
        </is>
      </c>
      <c r="D119" s="4" t="inlineStr">
        <is>
          <t>34</t>
        </is>
      </c>
      <c r="E119" s="5" t="inlineStr">
        <is>
          <t>9.500,00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=HYPERLINK("https://leilaoonline.net/lote/detalhe/106229", "282")</f>
      </c>
      <c r="B120" s="4" t="s">
        <f>=HYPERLINK("https://leilaoonline.net/lote/detalhe/106229", "LOTE 16 - UNIDADE DE REFRIGERAÇÃO CÂMARA FRIA")</f>
      </c>
      <c r="C120" s="4" t="inlineStr">
        <is>
          <t>Não vendido</t>
        </is>
      </c>
      <c r="D120" s="4" t="inlineStr">
        <is>
          <t>3</t>
        </is>
      </c>
      <c r="E120" s="5" t="inlineStr">
        <is>
          <t>1.500,00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=HYPERLINK("https://leilaoonline.net/lote/detalhe/106225", "283")</f>
      </c>
      <c r="B121" s="4" t="s">
        <f>=HYPERLINK("https://leilaoonline.net/lote/detalhe/106225", "LOTE 15 - UNIDADE DE REFRIGERAÇÃO CÂMARA FRIA")</f>
      </c>
      <c r="C121" s="4" t="inlineStr">
        <is>
          <t>Não vendido</t>
        </is>
      </c>
      <c r="D121" s="4" t="inlineStr">
        <is>
          <t>13</t>
        </is>
      </c>
      <c r="E121" s="5" t="inlineStr">
        <is>
          <t>4.000,00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=HYPERLINK("https://leilaoonline.net/lote/detalhe/106233", "285")</f>
      </c>
      <c r="B122" s="4" t="s">
        <f>=HYPERLINK("https://leilaoonline.net/lote/detalhe/106233", "LOTE 17 - TRATOR 50X; FALTANDO PEÇAS")</f>
      </c>
      <c r="C122" s="4" t="inlineStr">
        <is>
          <t>Não vendido</t>
        </is>
      </c>
      <c r="D122" s="4" t="inlineStr">
        <is>
          <t>11</t>
        </is>
      </c>
      <c r="E122" s="5" t="inlineStr">
        <is>
          <t>5.000,00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=HYPERLINK("https://leilaoonline.net/lote/detalhe/106254", "287")</f>
      </c>
      <c r="B123" s="4" t="s">
        <f>=HYPERLINK("https://leilaoonline.net/lote/detalhe/106254", "LOTE 06 - ADUBADEIRA COM SULCADOR")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1.250,00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=HYPERLINK("https://leilaoonline.net/lote/detalhe/106256", "288")</f>
      </c>
      <c r="B124" s="4" t="s">
        <f>=HYPERLINK("https://leilaoonline.net/lote/detalhe/106256", "LOTE 02 - PÁ TRASEIRA; MARCA PICIM")</f>
      </c>
      <c r="C124" s="4" t="inlineStr">
        <is>
          <t>Não vendido</t>
        </is>
      </c>
      <c r="D124" s="4" t="inlineStr">
        <is>
          <t>4</t>
        </is>
      </c>
      <c r="E124" s="5" t="inlineStr">
        <is>
          <t>1.450,00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=HYPERLINK("https://leilaoonline.net/lote/detalhe/106303", "290")</f>
      </c>
      <c r="B125" s="4" t="s">
        <f>=HYPERLINK("https://leilaoonline.net/lote/detalhe/106303", "LOTE 27 - ROÇADEIRA HIDRÁULICA")</f>
      </c>
      <c r="C125" s="4" t="inlineStr">
        <is>
          <t>Não vendido</t>
        </is>
      </c>
      <c r="D125" s="4" t="inlineStr">
        <is>
          <t>9</t>
        </is>
      </c>
      <c r="E125" s="5" t="inlineStr">
        <is>
          <t>2.200,00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=HYPERLINK("https://leilaoonline.net/lote/detalhe/106296", "291")</f>
      </c>
      <c r="B126" s="4" t="s">
        <f>=HYPERLINK("https://leilaoonline.net/lote/detalhe/106296", "LOTE 05 - ROÇADEIRA ROTATIVA COM PNEU")</f>
      </c>
      <c r="C126" s="4" t="inlineStr">
        <is>
          <t>Não vendido</t>
        </is>
      </c>
      <c r="D126" s="4" t="inlineStr">
        <is>
          <t>8</t>
        </is>
      </c>
      <c r="E126" s="5" t="inlineStr">
        <is>
          <t>4.500,00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=HYPERLINK("https://leilaoonline.net/lote/detalhe/106306", "292")</f>
      </c>
      <c r="B127" s="4" t="s">
        <f>=HYPERLINK("https://leilaoonline.net/lote/detalhe/106306", "LOTE 01 - LÂMINA TRASEIRA; MARCA TATU")</f>
      </c>
      <c r="C127" s="4" t="inlineStr">
        <is>
          <t>Não vendido</t>
        </is>
      </c>
      <c r="D127" s="4" t="inlineStr">
        <is>
          <t>8</t>
        </is>
      </c>
      <c r="E127" s="5" t="inlineStr">
        <is>
          <t>2.200,00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=HYPERLINK("https://leilaoonline.net/lote/detalhe/106300", "296")</f>
      </c>
      <c r="B128" s="4" t="s">
        <f>=HYPERLINK("https://leilaoonline.net/lote/detalhe/106300", "LOTE 22 - SERRA MADEIRA")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=HYPERLINK("https://leilaoonline.net/lote/detalhe/106309", "297")</f>
      </c>
      <c r="B129" s="4" t="s">
        <f>=HYPERLINK("https://leilaoonline.net/lote/detalhe/106309", "LOTE 12 - TRITURADOR")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700,00</t>
        </is>
      </c>
      <c r="F1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2026-04-14T21:54:13.00Z</dcterms:created>
  <dc:creator>Tellks Tecnologia</dc:creator>
  <cp:revision>0</cp:revision>
</cp:coreProperties>
</file>