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F250 • S10 18 DIESEL • CLA 200 e 250 • CRETA 21 • SOUL • ETIOS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=HYPERLINK("https://leilaoonline.net/lote/detalhe/102873", "021")</f>
      </c>
      <c r="B11" s="4" t="s">
        <f>=HYPERLINK("https://leilaoonline.net/lote/detalhe/102873", "CHEVROLET/S10 LS DS4 4X4; 2017/2018; BRANCA; DIESEL - FUNCIONANDO - FROTA 640")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116.650,00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=HYPERLINK("https://leilaoonline.net/lote/detalhe/102874", "022")</f>
      </c>
      <c r="B12" s="4" t="s">
        <f>=HYPERLINK("https://leilaoonline.net/lote/detalhe/102874", "CHEVROLET/S10 LS DS4 4X4; 2017/2018; BRANCA; DIESEL - FUNCIONANDO - FROTA 686")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116.650,00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=HYPERLINK("https://leilaoonline.net/lote/detalhe/102881", "101")</f>
      </c>
      <c r="B13" s="4" t="s">
        <f>=HYPERLINK("https://leilaoonline.net/lote/detalhe/102881", "FORD/F250 XLT F22; 2009/2010; PRETA; DIESEL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93.750,00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=HYPERLINK("https://leilaoonline.net/lote/detalhe/103190", "112")</f>
      </c>
      <c r="B14" s="4" t="s">
        <f>=HYPERLINK("https://leilaoonline.net/lote/detalhe/103190", "veja o vídeo!! JEEP/COMPASS LIMITED F; 2017/2017; BRANCA; ALCO./GASOL. - FUNCIONANDO")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67.050,00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=HYPERLINK("https://leilaoonline.net/lote/detalhe/103187", "113")</f>
      </c>
      <c r="B15" s="4" t="s">
        <f>=HYPERLINK("https://leilaoonline.net/lote/detalhe/103187", "veja o vídeo!! HONDA/HR-V EXL 1.8 16V I-VTEC; 2019/2020; VERMELHA; ALCO./GASOL. - FUNCIONANDO - IPVA 2021 PAGO")</f>
      </c>
      <c r="C15" s="4" t="inlineStr">
        <is>
          <t>Não vendido</t>
        </is>
      </c>
      <c r="D15" s="4" t="inlineStr">
        <is>
          <t>38</t>
        </is>
      </c>
      <c r="E15" s="5" t="inlineStr">
        <is>
          <t>74.850,00</t>
        </is>
      </c>
      <c r="F15" s="4" t="inlineStr">
        <is>
          <t>1150.00</t>
        </is>
      </c>
    </row>
    <row collapsed="false" customFormat="false" customHeight="false" hidden="false" ht="12.1" outlineLevel="0" r="16">
      <c r="A16" s="5" t="s">
        <f>=HYPERLINK("https://leilaoonline.net/lote/detalhe/103366", "115")</f>
      </c>
      <c r="B16" s="4" t="s">
        <f>=HYPERLINK("https://leilaoonline.net/lote/detalhe/103366", "veja o vídeo!! I/FORD RANGER LTDCD4A32C; 2017/2018; AZUL; DIESEL - FUNCIONANDO")</f>
      </c>
      <c r="C16" s="4" t="inlineStr">
        <is>
          <t>Não vendido</t>
        </is>
      </c>
      <c r="D16" s="4" t="inlineStr">
        <is>
          <t>52</t>
        </is>
      </c>
      <c r="E16" s="5" t="inlineStr">
        <is>
          <t>131.500,00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=HYPERLINK("https://leilaoonline.net/lote/detalhe/102879", "130")</f>
      </c>
      <c r="B17" s="4" t="s">
        <f>=HYPERLINK("https://leilaoonline.net/lote/detalhe/102879", "veja o vídeo!! I/HYUNDAI SANTA FÉ 2.4; 2011/2012; PRATA; GASOL. - FUNCIONANDO")</f>
      </c>
      <c r="C17" s="4" t="inlineStr">
        <is>
          <t>Vendido</t>
        </is>
      </c>
      <c r="D17" s="4" t="inlineStr">
        <is>
          <t>41</t>
        </is>
      </c>
      <c r="E17" s="5" t="inlineStr">
        <is>
          <t>39.250,00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=HYPERLINK("https://leilaoonline.net/lote/detalhe/102870", "199")</f>
      </c>
      <c r="B18" s="4" t="s">
        <f>=HYPERLINK("https://leilaoonline.net/lote/detalhe/102870", "veja o vídeo!! VW/NOVA SAVEIRO RB MBVS; 2019/2019; PRATA; ALCO./GASOL. - FUNCIONANDO")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53.000,00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=HYPERLINK("https://leilaoonline.net/lote/detalhe/103580", "200")</f>
      </c>
      <c r="B19" s="4" t="s">
        <f>=HYPERLINK("https://leilaoonline.net/lote/detalhe/103580", "veja o vídeo!! MOTO SCOOTER ELÉTRICA 2000WTS (NOVA, SEM USO)")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6.500,00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=HYPERLINK("https://leilaoonline.net/lote/detalhe/102882", "201")</f>
      </c>
      <c r="B20" s="4" t="s">
        <f>=HYPERLINK("https://leilaoonline.net/lote/detalhe/102882", "veja o vídeo!! I/M.BENZ CLA250 4M; 2014/2015; CINZA; GASOLINA - FUNCIONANDO")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113.500,00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=HYPERLINK("https://leilaoonline.net/lote/detalhe/102871", "202")</f>
      </c>
      <c r="B21" s="4" t="s">
        <f>=HYPERLINK("https://leilaoonline.net/lote/detalhe/102871", "TOYOTA/COROLLA GLI18 CVT; 2016/2017; CINZA; ALCO./GASOL./GNV - FUNCIONANDO - IPVA 2021 PAGO")</f>
      </c>
      <c r="C21" s="4" t="inlineStr">
        <is>
          <t>Vendido</t>
        </is>
      </c>
      <c r="D21" s="4" t="inlineStr">
        <is>
          <t>139</t>
        </is>
      </c>
      <c r="E21" s="5" t="inlineStr">
        <is>
          <t>57.500,00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=HYPERLINK("https://leilaoonline.net/lote/detalhe/102869", "203")</f>
      </c>
      <c r="B22" s="4" t="s">
        <f>=HYPERLINK("https://leilaoonline.net/lote/detalhe/102869", "BMW 328I 3A51; 2013/2014; BRANCO - FUNCIONANDO")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76.000,00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=HYPERLINK("https://leilaoonline.net/lote/detalhe/103367", "204")</f>
      </c>
      <c r="B23" s="4" t="s">
        <f>=HYPERLINK("https://leilaoonline.net/lote/detalhe/103367", "veja o vídeo!! HONDA/HR-V EXL CVT; 2017/2018; VERMELHA; ALCO./GASOL. - FUNCIONANDO")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65.500,00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=HYPERLINK("https://leilaoonline.net/lote/detalhe/102878", "205")</f>
      </c>
      <c r="B24" s="4" t="s">
        <f>=HYPERLINK("https://leilaoonline.net/lote/detalhe/102878", "HONDA/WR-V EXL CVT; 2019/2020; CINZA; ALCO./GASOL. - FUNCIONANDO - IPVA 2021 PAGO")</f>
      </c>
      <c r="C24" s="4" t="inlineStr">
        <is>
          <t>Vendido</t>
        </is>
      </c>
      <c r="D24" s="4" t="inlineStr">
        <is>
          <t>38</t>
        </is>
      </c>
      <c r="E24" s="5" t="inlineStr">
        <is>
          <t>74.750,00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=HYPERLINK("https://leilaoonline.net/lote/detalhe/102877", "206")</f>
      </c>
      <c r="B25" s="4" t="s">
        <f>=HYPERLINK("https://leilaoonline.net/lote/detalhe/102877", "veja o vídeo!! I/M.BENZ CLA200; 2014/2015; PRATA; GASOLINA - FUNCIONANDO")</f>
      </c>
      <c r="C25" s="4" t="inlineStr">
        <is>
          <t>Vendido</t>
        </is>
      </c>
      <c r="D25" s="4" t="inlineStr">
        <is>
          <t>82</t>
        </is>
      </c>
      <c r="E25" s="5" t="inlineStr">
        <is>
          <t>92.750,00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=HYPERLINK("https://leilaoonline.net/lote/detalhe/102884", "207")</f>
      </c>
      <c r="B26" s="4" t="s">
        <f>=HYPERLINK("https://leilaoonline.net/lote/detalhe/102884", "veja o vídeo!! CHEVR./SPIN 1.8L AT LT ADV; 2014/2015; BRANCA; ALCO./GASOL. - FUNCIONANDO")</f>
      </c>
      <c r="C26" s="4" t="inlineStr">
        <is>
          <t>Não vendido</t>
        </is>
      </c>
      <c r="D26" s="4" t="inlineStr">
        <is>
          <t>46</t>
        </is>
      </c>
      <c r="E26" s="5" t="inlineStr">
        <is>
          <t>30.000,00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=HYPERLINK("https://leilaoonline.net/lote/detalhe/102885", "208")</f>
      </c>
      <c r="B27" s="4" t="s">
        <f>=HYPERLINK("https://leilaoonline.net/lote/detalhe/102885", "HONDA/HR-V EX CVT; 2017/2018; PRETA; ALCO./GASOL. - FUNCIONANDO")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61.250,00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=HYPERLINK("https://leilaoonline.net/lote/detalhe/103480", "209")</f>
      </c>
      <c r="B28" s="4" t="s">
        <f>=HYPERLINK("https://leilaoonline.net/lote/detalhe/103480", "IMP/GM SILVERADO; 1997/1997; BRANCA; DIESEL; TURBO - FUNCIONANDO")</f>
      </c>
      <c r="C28" s="4" t="inlineStr">
        <is>
          <t>Não vendido</t>
        </is>
      </c>
      <c r="D28" s="4" t="inlineStr">
        <is>
          <t>50</t>
        </is>
      </c>
      <c r="E28" s="5" t="inlineStr">
        <is>
          <t>39.000,00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=HYPERLINK("https://leilaoonline.net/lote/detalhe/102890", "210")</f>
      </c>
      <c r="B29" s="4" t="s">
        <f>=HYPERLINK("https://leilaoonline.net/lote/detalhe/102890", "veja o vídeo!! HYUNDAI/CRETA 20A PRESTI; 2021/2021; PRATA; ALCO./GASOL. - FUNCIONANDO")</f>
      </c>
      <c r="C29" s="4" t="inlineStr">
        <is>
          <t>Vendido</t>
        </is>
      </c>
      <c r="D29" s="4" t="inlineStr">
        <is>
          <t>110</t>
        </is>
      </c>
      <c r="E29" s="5" t="inlineStr">
        <is>
          <t>85.500,00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=HYPERLINK("https://leilaoonline.net/lote/detalhe/103972", "212")</f>
      </c>
      <c r="B30" s="4" t="s">
        <f>=HYPERLINK("https://leilaoonline.net/lote/detalhe/103972", "veja o vídeo!! HONDA/FIT EX CVT; 2020/2020; BRANCA; ALCO./GASOL. - FUNCIONANDO")</f>
      </c>
      <c r="C30" s="4" t="inlineStr">
        <is>
          <t>Vendido</t>
        </is>
      </c>
      <c r="D30" s="4" t="inlineStr">
        <is>
          <t>84</t>
        </is>
      </c>
      <c r="E30" s="5" t="inlineStr">
        <is>
          <t>57.500,00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=HYPERLINK("https://leilaoonline.net/lote/detalhe/102887", "213")</f>
      </c>
      <c r="B31" s="4" t="s">
        <f>=HYPERLINK("https://leilaoonline.net/lote/detalhe/102887", "veja o vídeo!! I/MMC OUTLANDER 2.0; 2013/2014; PRATA; GASOLINA - FUNCIONANDO")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44.000,00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=HYPERLINK("https://leilaoonline.net/lote/detalhe/102888", "214")</f>
      </c>
      <c r="B32" s="4" t="s">
        <f>=HYPERLINK("https://leilaoonline.net/lote/detalhe/102888", "veja o vídeo!! I/KIA SOUL EX 1.6L; 2010/2010; PRETA; GASOLINA - FUNCIONANDO")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18.500,00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=HYPERLINK("https://leilaoonline.net/lote/detalhe/103859", "215")</f>
      </c>
      <c r="B33" s="4" t="s">
        <f>=HYPERLINK("https://leilaoonline.net/lote/detalhe/103859", "FIAT/ARGO DRIVE 1.3; 2017/2018; BRANCA; ALCO./GASOL. - FUNCIONANDO")</f>
      </c>
      <c r="C33" s="4" t="inlineStr">
        <is>
          <t>Não vendido</t>
        </is>
      </c>
      <c r="D33" s="4" t="inlineStr">
        <is>
          <t>114</t>
        </is>
      </c>
      <c r="E33" s="5" t="inlineStr">
        <is>
          <t>38.900,00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=HYPERLINK("https://leilaoonline.net/lote/detalhe/103857", "216")</f>
      </c>
      <c r="B34" s="4" t="s">
        <f>=HYPERLINK("https://leilaoonline.net/lote/detalhe/103857", "veja o vídeo!! HYUNDAI/CRETA 16A PULSE; 2018/2018; CINZA; ALCO./GASOL. - FUNCIONANDO")</f>
      </c>
      <c r="C34" s="4" t="inlineStr">
        <is>
          <t>Não vendido</t>
        </is>
      </c>
      <c r="D34" s="4" t="inlineStr">
        <is>
          <t>49</t>
        </is>
      </c>
      <c r="E34" s="5" t="inlineStr">
        <is>
          <t>61.000,00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=HYPERLINK("https://leilaoonline.net/lote/detalhe/102889", "217")</f>
      </c>
      <c r="B35" s="4" t="s">
        <f>=HYPERLINK("https://leilaoonline.net/lote/detalhe/102889", "HYUNDAI/HB20 1.6A PREM; 2018/2018; BRANCA; ALCO./GASOL. - FUNCIONANDO")</f>
      </c>
      <c r="C35" s="4" t="inlineStr">
        <is>
          <t>Não vendido</t>
        </is>
      </c>
      <c r="D35" s="4" t="inlineStr">
        <is>
          <t>52</t>
        </is>
      </c>
      <c r="E35" s="5" t="inlineStr">
        <is>
          <t>42.250,00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=HYPERLINK("https://leilaoonline.net/lote/detalhe/103854", "218")</f>
      </c>
      <c r="B36" s="4" t="s">
        <f>=HYPERLINK("https://leilaoonline.net/lote/detalhe/103854", "veja o vídeo!! NISSAN/KICKS SV CVT; 2019/2020; PRETA; ALCO./GASOL. - FUNCIONANDO")</f>
      </c>
      <c r="C36" s="4" t="inlineStr">
        <is>
          <t>Não vendido</t>
        </is>
      </c>
      <c r="D36" s="4" t="inlineStr">
        <is>
          <t>36</t>
        </is>
      </c>
      <c r="E36" s="5" t="inlineStr">
        <is>
          <t>67.250,00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=HYPERLINK("https://leilaoonline.net/lote/detalhe/102896", "219")</f>
      </c>
      <c r="B37" s="4" t="s">
        <f>=HYPERLINK("https://leilaoonline.net/lote/detalhe/102896", "GM/ASTRA HB 4P ELEGANCE; 2004/2005; CINZA; ALCO./GASOL. - FUNCIONANDO")</f>
      </c>
      <c r="C37" s="4" t="inlineStr">
        <is>
          <t>Vendido</t>
        </is>
      </c>
      <c r="D37" s="4" t="inlineStr">
        <is>
          <t>44</t>
        </is>
      </c>
      <c r="E37" s="5" t="inlineStr">
        <is>
          <t>22.250,00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=HYPERLINK("https://leilaoonline.net/lote/detalhe/102886", "220")</f>
      </c>
      <c r="B38" s="4" t="s">
        <f>=HYPERLINK("https://leilaoonline.net/lote/detalhe/102886", "I/BMW 530I NU91; 2008/2009; PRETA; GASOLINA - FUNCIONANDO - IPVA 2021 PAGO")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44.750,00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=HYPERLINK("https://leilaoonline.net/lote/detalhe/103842", "221")</f>
      </c>
      <c r="B39" s="4" t="s">
        <f>=HYPERLINK("https://leilaoonline.net/lote/detalhe/103842", "FORD CARGO 1622; 1999/1999; DIESEL; BRANCA; DOC. MECÂNICA OPERACIONAL - FROTA C08")</f>
      </c>
      <c r="C39" s="4" t="inlineStr">
        <is>
          <t>Vendido</t>
        </is>
      </c>
      <c r="D39" s="4" t="inlineStr">
        <is>
          <t>5</t>
        </is>
      </c>
      <c r="E39" s="5" t="inlineStr">
        <is>
          <t>37.000,00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=HYPERLINK("https://leilaoonline.net/lote/detalhe/102894", "222")</f>
      </c>
      <c r="B40" s="4" t="s">
        <f>=HYPERLINK("https://leilaoonline.net/lote/detalhe/102894", "veja o vídeo!! I/RENAULT KGOO EXPRESS16; 2010/2011; BRANCA; ALCO./GASOL. - FUNCIONANDO")</f>
      </c>
      <c r="C40" s="4" t="inlineStr">
        <is>
          <t>Vendido</t>
        </is>
      </c>
      <c r="D40" s="4" t="inlineStr">
        <is>
          <t>18</t>
        </is>
      </c>
      <c r="E40" s="5" t="inlineStr">
        <is>
          <t>20.000,00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=HYPERLINK("https://leilaoonline.net/lote/detalhe/102891", "223")</f>
      </c>
      <c r="B41" s="4" t="s">
        <f>=HYPERLINK("https://leilaoonline.net/lote/detalhe/102891", "veja o vídeo!! I/GM; CAPTIVA SPORT 2.4; 2010/2011; PRETA; GASOLINA - FUNCIONANDO")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26.000,00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=HYPERLINK("https://leilaoonline.net/lote/detalhe/102893", "224")</f>
      </c>
      <c r="B42" s="4" t="s">
        <f>=HYPERLINK("https://leilaoonline.net/lote/detalhe/102893", "veja o vídeo!! TOYOTA/ETIOS HB X 1.3L MT; 2017/2018; PRATA; ALCO./GASOL. - FUNCIONANDO - IPVA 2021 PAGO")</f>
      </c>
      <c r="C42" s="4" t="inlineStr">
        <is>
          <t>Não vendido</t>
        </is>
      </c>
      <c r="D42" s="4" t="inlineStr">
        <is>
          <t>37</t>
        </is>
      </c>
      <c r="E42" s="5" t="inlineStr">
        <is>
          <t>34.500,00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=HYPERLINK("https://leilaoonline.net/lote/detalhe/102909", "225")</f>
      </c>
      <c r="B43" s="4" t="s">
        <f>=HYPERLINK("https://leilaoonline.net/lote/detalhe/102909", "I/FORD FOCUS 1.6L HA; 2004/2004; PRATA; GASOLINA - FUNCIONANDO")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8.500,00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=HYPERLINK("https://leilaoonline.net/lote/detalhe/102900", "226")</f>
      </c>
      <c r="B44" s="4" t="s">
        <f>=HYPERLINK("https://leilaoonline.net/lote/detalhe/102900", "veja o vídeo!! I/DODGE JOURNEY SXT; 2009/2010; PRATA; GASOLINA - FUNCIONANDO")</f>
      </c>
      <c r="C44" s="4" t="inlineStr">
        <is>
          <t>Não vendido</t>
        </is>
      </c>
      <c r="D44" s="4" t="inlineStr">
        <is>
          <t>15</t>
        </is>
      </c>
      <c r="E44" s="5" t="inlineStr">
        <is>
          <t>22.500,00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=HYPERLINK("https://leilaoonline.net/lote/detalhe/102899", "227")</f>
      </c>
      <c r="B45" s="4" t="s">
        <f>=HYPERLINK("https://leilaoonline.net/lote/detalhe/102899", "veja o vídeo!! FIAT/UNO MILLE ECONOMY; 2010/2011; PRATA; ALCO./GASOL. - FUNCIONANDO")</f>
      </c>
      <c r="C45" s="4" t="inlineStr">
        <is>
          <t>Vendido</t>
        </is>
      </c>
      <c r="D45" s="4" t="inlineStr">
        <is>
          <t>40</t>
        </is>
      </c>
      <c r="E45" s="5" t="inlineStr">
        <is>
          <t>10.800,00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=HYPERLINK("https://leilaoonline.net/lote/detalhe/102898", "228")</f>
      </c>
      <c r="B46" s="4" t="s">
        <f>=HYPERLINK("https://leilaoonline.net/lote/detalhe/102898", "I/NISSAN VERSA 16SL FLEX; 2012/2013; PRATA; ALCO./GASOL. - FUNCIONANDO")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23.500,00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=HYPERLINK("https://leilaoonline.net/lote/detalhe/102910", "229")</f>
      </c>
      <c r="B47" s="4" t="s">
        <f>=HYPERLINK("https://leilaoonline.net/lote/detalhe/102910", "veja o vídeo!! HONDA/FIT LX; 2004/2004; PRATA; GASOLINA - FUNCIONANDO")</f>
      </c>
      <c r="C47" s="4" t="inlineStr">
        <is>
          <t>Vendido</t>
        </is>
      </c>
      <c r="D47" s="4" t="inlineStr">
        <is>
          <t>47</t>
        </is>
      </c>
      <c r="E47" s="5" t="inlineStr">
        <is>
          <t>14.500,00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=HYPERLINK("https://leilaoonline.net/lote/detalhe/103858", "230")</f>
      </c>
      <c r="B48" s="4" t="s">
        <f>=HYPERLINK("https://leilaoonline.net/lote/detalhe/103858", "CAMINHÃO FORD/CARGO 1722 CN TOCO; 2011/2012; BRANCO; DIESEL - FUNCIONANDO - FROTA 017")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80.750,00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=HYPERLINK("https://leilaoonline.net/lote/detalhe/102903", "231")</f>
      </c>
      <c r="B49" s="4" t="s">
        <f>=HYPERLINK("https://leilaoonline.net/lote/detalhe/102903", "RENAULT/LOGAN ZEN10MT; 2020/2021; BRANCA; ALCO./GASOL.; APROX. 7.080KM - FUNCIONANDO - IPVA 2021 PAGO")</f>
      </c>
      <c r="C49" s="4" t="inlineStr">
        <is>
          <t>Não vendido</t>
        </is>
      </c>
      <c r="D49" s="4" t="inlineStr">
        <is>
          <t>89</t>
        </is>
      </c>
      <c r="E49" s="5" t="inlineStr">
        <is>
          <t>38.500,00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=HYPERLINK("https://leilaoonline.net/lote/detalhe/102897", "232")</f>
      </c>
      <c r="B50" s="4" t="s">
        <f>=HYPERLINK("https://leilaoonline.net/lote/detalhe/102897", "veja o vídeo!! RENAULT/DUSTER 20 D 4X2; 2016/2016; PRETA; ALCO./GASOL. - FUNCIONANDO")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24.750,00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=HYPERLINK("https://leilaoonline.net/lote/detalhe/102901", "233")</f>
      </c>
      <c r="B51" s="4" t="s">
        <f>=HYPERLINK("https://leilaoonline.net/lote/detalhe/102901", "veja o vídeo!! RENAULT/MEGANEGT DYN 20A; 2007/2008; PRETA; GASOLINA - FUNCIONANDO")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13.650,00</t>
        </is>
      </c>
      <c r="F51" s="4" t="inlineStr">
        <is>
          <t>1150.00</t>
        </is>
      </c>
    </row>
    <row collapsed="false" customFormat="false" customHeight="false" hidden="false" ht="12.1" outlineLevel="0" r="52">
      <c r="A52" s="5" t="s">
        <f>=HYPERLINK("https://leilaoonline.net/lote/detalhe/102902", "234")</f>
      </c>
      <c r="B52" s="4" t="s">
        <f>=HYPERLINK("https://leilaoonline.net/lote/detalhe/102902", "RENAULT/MEGANESD DYN 16; 2007/2008; PRETA; ALCO./GASOL. - FUNCIONANDO")</f>
      </c>
      <c r="C52" s="4" t="inlineStr">
        <is>
          <t>Não vendido</t>
        </is>
      </c>
      <c r="D52" s="4" t="inlineStr">
        <is>
          <t>9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=HYPERLINK("https://leilaoonline.net/lote/detalhe/102908", "235")</f>
      </c>
      <c r="B53" s="4" t="s">
        <f>=HYPERLINK("https://leilaoonline.net/lote/detalhe/102908", "veja o vídeo!! CHEVROLET/CLASSIC LS; 2011/2011; CINZA; ALCO./GASOL. - FUNCIONANDO")</f>
      </c>
      <c r="C53" s="4" t="inlineStr">
        <is>
          <t>Vendido</t>
        </is>
      </c>
      <c r="D53" s="4" t="inlineStr">
        <is>
          <t>28</t>
        </is>
      </c>
      <c r="E53" s="5" t="inlineStr">
        <is>
          <t>17.400,00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=HYPERLINK("https://leilaoonline.net/lote/detalhe/102904", "236")</f>
      </c>
      <c r="B54" s="4" t="s">
        <f>=HYPERLINK("https://leilaoonline.net/lote/detalhe/102904", "TOYOTA/ETIOS SD XS; 2013/2013; PRATA; ALCO./GASOL. - FUNCIONANDO - IPVA 2021 PAGO")</f>
      </c>
      <c r="C54" s="4" t="inlineStr">
        <is>
          <t>Não vendido</t>
        </is>
      </c>
      <c r="D54" s="4" t="inlineStr">
        <is>
          <t>61</t>
        </is>
      </c>
      <c r="E54" s="5" t="inlineStr">
        <is>
          <t>23.250,00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=HYPERLINK("https://leilaoonline.net/lote/detalhe/102905", "237")</f>
      </c>
      <c r="B55" s="4" t="s">
        <f>=HYPERLINK("https://leilaoonline.net/lote/detalhe/102905", "VECTRA ELITE; AUTOMÁTICO; 2010/2011; PRETO; BANCOS DE COURO - FUNCIONANDO")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20.750,00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=HYPERLINK("https://leilaoonline.net/lote/detalhe/102876", "238")</f>
      </c>
      <c r="B56" s="4" t="s">
        <f>=HYPERLINK("https://leilaoonline.net/lote/detalhe/102876", "PEUGEOT 207 HB XR S; 2012/2013; PRETA; ALCO./GASOL. - FUNCIONANDO - FROTA H88")</f>
      </c>
      <c r="C56" s="4" t="inlineStr">
        <is>
          <t>Não vendido</t>
        </is>
      </c>
      <c r="D56" s="4" t="inlineStr">
        <is>
          <t>20</t>
        </is>
      </c>
      <c r="E56" s="5" t="inlineStr">
        <is>
          <t>16.500,00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=HYPERLINK("https://leilaoonline.net/lote/detalhe/102906", "239")</f>
      </c>
      <c r="B57" s="4" t="s">
        <f>=HYPERLINK("https://leilaoonline.net/lote/detalhe/102906", "veja o vídeo!! HONDA/FIT LX FLEX; 2013/2014; CINZA; ALCO./GASOL. - FUNCIONANDO - IPVA 2021 PAGO")</f>
      </c>
      <c r="C57" s="4" t="inlineStr">
        <is>
          <t>Não vendido</t>
        </is>
      </c>
      <c r="D57" s="4" t="inlineStr">
        <is>
          <t>20</t>
        </is>
      </c>
      <c r="E57" s="5" t="inlineStr">
        <is>
          <t>34.500,00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=HYPERLINK("https://leilaoonline.net/lote/detalhe/103840", "240")</f>
      </c>
      <c r="B58" s="4" t="s">
        <f>=HYPERLINK("https://leilaoonline.net/lote/detalhe/103840", "I/M.BENZ 415CDI SPRINTERM; 2014/2015; BRANCA; DIESEL - FUNCIONANDO - FROTA C73")</f>
      </c>
      <c r="C58" s="4" t="inlineStr">
        <is>
          <t>Não vendido</t>
        </is>
      </c>
      <c r="D58" s="4" t="inlineStr">
        <is>
          <t>7</t>
        </is>
      </c>
      <c r="E58" s="5" t="inlineStr">
        <is>
          <t>82.500,00</t>
        </is>
      </c>
      <c r="F58" s="4" t="inlineStr">
        <is>
          <t>1250.00</t>
        </is>
      </c>
    </row>
    <row collapsed="false" customFormat="false" customHeight="false" hidden="false" ht="12.1" outlineLevel="0" r="59">
      <c r="A59" s="5" t="s">
        <f>=HYPERLINK("https://leilaoonline.net/lote/detalhe/102875", "241")</f>
      </c>
      <c r="B59" s="4" t="s">
        <f>=HYPERLINK("https://leilaoonline.net/lote/detalhe/102875", "JTA/SUZUKI BANDIT 650; 2011/2011; CINZA; GASOLINA - FROTA E22")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=HYPERLINK("https://leilaoonline.net/lote/detalhe/103479", "242")</f>
      </c>
      <c r="B60" s="4" t="s">
        <f>=HYPERLINK("https://leilaoonline.net/lote/detalhe/103479", "MIA/MITSUBISHI L200 4X2; 1995/1995; PRATA; DIESEL; COM RÁDIO AMADOR - FUNCIONANDO")</f>
      </c>
      <c r="C60" s="4" t="inlineStr">
        <is>
          <t>Não vendido</t>
        </is>
      </c>
      <c r="D60" s="4" t="inlineStr">
        <is>
          <t>42</t>
        </is>
      </c>
      <c r="E60" s="5" t="inlineStr">
        <is>
          <t>26.000,00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=HYPERLINK("https://leilaoonline.net/lote/detalhe/102913", "243")</f>
      </c>
      <c r="B61" s="4" t="s">
        <f>=HYPERLINK("https://leilaoonline.net/lote/detalhe/102913", "veja o vídeo!! PEUGEOT/HOGGAR XR; 2010/2011; PRATA; ALCO./GASOL. - FUNCIONANDO")</f>
      </c>
      <c r="C61" s="4" t="inlineStr">
        <is>
          <t>Não vendido</t>
        </is>
      </c>
      <c r="D61" s="4" t="inlineStr">
        <is>
          <t>15</t>
        </is>
      </c>
      <c r="E61" s="5" t="inlineStr">
        <is>
          <t>19.400,00</t>
        </is>
      </c>
      <c r="F61" s="4" t="inlineStr">
        <is>
          <t>550.00</t>
        </is>
      </c>
    </row>
    <row collapsed="false" customFormat="false" customHeight="false" hidden="false" ht="12.1" outlineLevel="0" r="62">
      <c r="A62" s="5" t="s">
        <f>=HYPERLINK("https://leilaoonline.net/lote/detalhe/103843", "244")</f>
      </c>
      <c r="B62" s="4" t="s">
        <f>=HYPERLINK("https://leilaoonline.net/lote/detalhe/103843", "CAMINHÃO FORD F-600; 1976/1976; DIESEL - FUNCIONANDO")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17.500,00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=HYPERLINK("https://leilaoonline.net/lote/detalhe/102914", "245")</f>
      </c>
      <c r="B63" s="4" t="s">
        <f>=HYPERLINK("https://leilaoonline.net/lote/detalhe/102914", "HONDA/CIVIC LX; 2004/2004; CINZA; GASOLINA - FUNCIONANDO")</f>
      </c>
      <c r="C63" s="4" t="inlineStr">
        <is>
          <t>Vendido</t>
        </is>
      </c>
      <c r="D63" s="4" t="inlineStr">
        <is>
          <t>27</t>
        </is>
      </c>
      <c r="E63" s="5" t="inlineStr">
        <is>
          <t>11.750,00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=HYPERLINK("https://leilaoonline.net/lote/detalhe/103844", "246")</f>
      </c>
      <c r="B64" s="4" t="s">
        <f>=HYPERLINK("https://leilaoonline.net/lote/detalhe/103844", "VW/GOL SPECIAL; 2003/2003; CINZA; GASOLINA - FUNCIONANDO")</f>
      </c>
      <c r="C64" s="4" t="inlineStr">
        <is>
          <t>Não vendido</t>
        </is>
      </c>
      <c r="D64" s="4" t="inlineStr">
        <is>
          <t>11</t>
        </is>
      </c>
      <c r="E64" s="5" t="inlineStr">
        <is>
          <t>5.400,00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=HYPERLINK("https://leilaoonline.net/lote/detalhe/102921", "251")</f>
      </c>
      <c r="B65" s="4" t="s">
        <f>=HYPERLINK("https://leilaoonline.net/lote/detalhe/102921", "VW/KOMBI; 2010/2010; BRANCA; ALCO./GASOL. - FUNCIONANDO")</f>
      </c>
      <c r="C65" s="4" t="inlineStr">
        <is>
          <t>Não vendido</t>
        </is>
      </c>
      <c r="D65" s="4" t="inlineStr">
        <is>
          <t>64</t>
        </is>
      </c>
      <c r="E65" s="5" t="inlineStr">
        <is>
          <t>19.250,00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=HYPERLINK("https://leilaoonline.net/lote/detalhe/102922", "252")</f>
      </c>
      <c r="B66" s="4" t="s">
        <f>=HYPERLINK("https://leilaoonline.net/lote/detalhe/102922", "VW/KOMBI; 2013/2013; BRANCA; ALCO./GASOL. - FUNCIONANDO")</f>
      </c>
      <c r="C66" s="4" t="inlineStr">
        <is>
          <t>Não vendido</t>
        </is>
      </c>
      <c r="D66" s="4" t="inlineStr">
        <is>
          <t>52</t>
        </is>
      </c>
      <c r="E66" s="5" t="inlineStr">
        <is>
          <t>17.750,00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=HYPERLINK("https://leilaoonline.net/lote/detalhe/102923", "253")</f>
      </c>
      <c r="B67" s="4" t="s">
        <f>=HYPERLINK("https://leilaoonline.net/lote/detalhe/102923", "GM/CORSA WIND; 1998/1999; AZUL; GASOLINA - FUNCIONANDO")</f>
      </c>
      <c r="C67" s="4" t="inlineStr">
        <is>
          <t>Não vendido</t>
        </is>
      </c>
      <c r="D67" s="4" t="inlineStr">
        <is>
          <t>24</t>
        </is>
      </c>
      <c r="E67" s="5" t="inlineStr">
        <is>
          <t>8.850,00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=HYPERLINK("https://leilaoonline.net/lote/detalhe/102930", "255")</f>
      </c>
      <c r="B68" s="4" t="s">
        <f>=HYPERLINK("https://leilaoonline.net/lote/detalhe/102930", "HONDA/CIVIC LX; 2002/2002; PRETO - FUNCIONANDO - FROTA 92")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13.250,00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=HYPERLINK("https://leilaoonline.net/lote/detalhe/102931", "256")</f>
      </c>
      <c r="B69" s="4" t="s">
        <f>=HYPERLINK("https://leilaoonline.net/lote/detalhe/102931", "RENAULT/SANDERO STEPWAY; 2010/2010 - FUNCIONANDO")</f>
      </c>
      <c r="C69" s="4" t="inlineStr">
        <is>
          <t>Não vendido</t>
        </is>
      </c>
      <c r="D69" s="4" t="inlineStr">
        <is>
          <t>4</t>
        </is>
      </c>
      <c r="E69" s="5" t="inlineStr">
        <is>
          <t>13.500,00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=HYPERLINK("https://leilaoonline.net/lote/detalhe/102932", "258")</f>
      </c>
      <c r="B70" s="4" t="s">
        <f>=HYPERLINK("https://leilaoonline.net/lote/detalhe/102932", "VW/SAVEIRO 1.6 CE CROSS; 2011/2012; PRETO; ALCO./GASOL. - FUNCIONANDO")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31.500,00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=HYPERLINK("https://leilaoonline.net/lote/detalhe/102933", "259")</f>
      </c>
      <c r="B71" s="4" t="s">
        <f>=HYPERLINK("https://leilaoonline.net/lote/detalhe/102933", "VW/UP MOVE MB TSI; 2015/2016; PRETO; ALCO./GASOL. - FUNCIONANDO - FROTA J64")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30.500,00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=HYPERLINK("https://leilaoonline.net/lote/detalhe/102934", "260")</f>
      </c>
      <c r="B72" s="4" t="s">
        <f>=HYPERLINK("https://leilaoonline.net/lote/detalhe/102934", "FIAT/DOBLO CARGO FURGÃO; 2004/2004; BRANCO - FUNCIONANDO - FROTA J78")</f>
      </c>
      <c r="C72" s="4" t="inlineStr">
        <is>
          <t>Não vendido</t>
        </is>
      </c>
      <c r="D72" s="4" t="inlineStr">
        <is>
          <t>47</t>
        </is>
      </c>
      <c r="E72" s="5" t="inlineStr">
        <is>
          <t>16.050,00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=HYPERLINK("https://leilaoonline.net/lote/detalhe/102928", "303")</f>
      </c>
      <c r="B73" s="4" t="s">
        <f>=HYPERLINK("https://leilaoonline.net/lote/detalhe/102928", "veja o vídeo!! FIAT/FIAT 147 GLS; 1980/1980; AZUL; GASOLINA - FUNCIONANDO")</f>
      </c>
      <c r="C73" s="4" t="inlineStr">
        <is>
          <t>Não vendido</t>
        </is>
      </c>
      <c r="D73" s="4" t="inlineStr">
        <is>
          <t>13</t>
        </is>
      </c>
      <c r="E73" s="5" t="inlineStr">
        <is>
          <t>2.800,00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=HYPERLINK("https://leilaoonline.net/lote/detalhe/102926", "312")</f>
      </c>
      <c r="B74" s="4" t="s">
        <f>=HYPERLINK("https://leilaoonline.net/lote/detalhe/102926", "22 PNEUS DIVERSOS - MEDIDAS NAS ESPECIFICAÇÕES")</f>
      </c>
      <c r="C74" s="4" t="inlineStr">
        <is>
          <t>Vendido</t>
        </is>
      </c>
      <c r="D74" s="4" t="inlineStr">
        <is>
          <t>1</t>
        </is>
      </c>
      <c r="E74" s="5" t="inlineStr">
        <is>
          <t>500,00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=HYPERLINK("https://leilaoonline.net/lote/detalhe/102925", "313")</f>
      </c>
      <c r="B75" s="4" t="s">
        <f>=HYPERLINK("https://leilaoonline.net/lote/detalhe/102925", "RODAS ARO 15")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450,00</t>
        </is>
      </c>
      <c r="F7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2026-09-03T08:49:50.00Z</dcterms:created>
  <dc:creator>Tellks Tecnologia</dc:creator>
  <cp:revision>0</cp:revision>
</cp:coreProperties>
</file>