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 * INFORMÁTICA * COMPRESSORES * ESTEIRAS * FERRAMENTAS *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04/10/2021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=HYPERLINK("https://leilaoonline.net/lote/detalhe/99441", "000")</f>
      </c>
      <c r="B11" s="4" t="s">
        <f>=HYPERLINK("https://leilaoonline.net/lote/detalhe/99441", "VW Gol 1988/1989 - Álcool ")</f>
      </c>
      <c r="C11" s="4" t="inlineStr">
        <is>
          <t>Não vendido</t>
        </is>
      </c>
      <c r="D11" s="4" t="inlineStr">
        <is>
          <t>6</t>
        </is>
      </c>
      <c r="E11" s="5" t="inlineStr">
        <is>
          <t>3.500,00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=HYPERLINK("https://leilaoonline.net/lote/detalhe/97604", "001")</f>
      </c>
      <c r="B12" s="4" t="s">
        <f>=HYPERLINK("https://leilaoonline.net/lote/detalhe/97604", "Caloi Mobylette - Sem documentos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=HYPERLINK("https://leilaoonline.net/lote/detalhe/99440", "002")</f>
      </c>
      <c r="B13" s="4" t="s">
        <f>=HYPERLINK("https://leilaoonline.net/lote/detalhe/99440", "VW Jetta confortline 2012 - Flex")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30.500,00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=HYPERLINK("https://leilaoonline.net/lote/detalhe/97515", "003")</f>
      </c>
      <c r="B14" s="4" t="s">
        <f>=HYPERLINK("https://leilaoonline.net/lote/detalhe/97515", " Titan 125 2002 - Docs 2021 - Placa Mercosul")</f>
      </c>
      <c r="C14" s="4" t="inlineStr">
        <is>
          <t>Vendido</t>
        </is>
      </c>
      <c r="D14" s="4" t="inlineStr">
        <is>
          <t>6</t>
        </is>
      </c>
      <c r="E14" s="5" t="inlineStr">
        <is>
          <t>3.000,00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=HYPERLINK("https://leilaoonline.net/lote/detalhe/97516", "004")</f>
      </c>
      <c r="B15" s="4" t="s">
        <f>=HYPERLINK("https://leilaoonline.net/lote/detalhe/97516", " Cg Titan ES 2002 - Docs 2021 - Placa Mercosul - Sem chave - motor travado")</f>
      </c>
      <c r="C15" s="4" t="inlineStr">
        <is>
          <t>Vendido</t>
        </is>
      </c>
      <c r="D15" s="4" t="inlineStr">
        <is>
          <t>15</t>
        </is>
      </c>
      <c r="E15" s="5" t="inlineStr">
        <is>
          <t>2.600,00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=HYPERLINK("https://leilaoonline.net/lote/detalhe/97517", "005")</f>
      </c>
      <c r="B16" s="4" t="s">
        <f>=HYPERLINK("https://leilaoonline.net/lote/detalhe/97517", " C 100 Biz ES 2004 - Docs 2021 - Placa Mercosul")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=HYPERLINK("https://leilaoonline.net/lote/detalhe/97525", "006")</f>
      </c>
      <c r="B17" s="4" t="s">
        <f>=HYPERLINK("https://leilaoonline.net/lote/detalhe/97525", " Yamaha Fator 125 ED 2010 - Docs 2021 - Placa Mercosul")</f>
      </c>
      <c r="C17" s="4" t="inlineStr">
        <is>
          <t>Vendido</t>
        </is>
      </c>
      <c r="D17" s="4" t="inlineStr">
        <is>
          <t>10</t>
        </is>
      </c>
      <c r="E17" s="5" t="inlineStr">
        <is>
          <t>2.900,00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=HYPERLINK("https://leilaoonline.net/lote/detalhe/97526", "007")</f>
      </c>
      <c r="B18" s="4" t="s">
        <f>=HYPERLINK("https://leilaoonline.net/lote/detalhe/97526", " Compressor wetzel 100 Litros 110/220")</f>
      </c>
      <c r="C18" s="4" t="inlineStr">
        <is>
          <t>Vendido</t>
        </is>
      </c>
      <c r="D18" s="4" t="inlineStr">
        <is>
          <t>2</t>
        </is>
      </c>
      <c r="E18" s="5" t="inlineStr">
        <is>
          <t>600,00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=HYPERLINK("https://leilaoonline.net/lote/detalhe/97530", "008")</f>
      </c>
      <c r="B19" s="4" t="s">
        <f>=HYPERLINK("https://leilaoonline.net/lote/detalhe/97530", " Furadeira de bancada 110/220 ")</f>
      </c>
      <c r="C19" s="4" t="inlineStr">
        <is>
          <t>Vendido</t>
        </is>
      </c>
      <c r="D19" s="4" t="inlineStr">
        <is>
          <t>5</t>
        </is>
      </c>
      <c r="E19" s="5" t="inlineStr">
        <is>
          <t>600,00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=HYPERLINK("https://leilaoonline.net/lote/detalhe/97527", "009")</f>
      </c>
      <c r="B20" s="4" t="s">
        <f>=HYPERLINK("https://leilaoonline.net/lote/detalhe/97527", " Tupia 1,00x0,40 110/220")</f>
      </c>
      <c r="C20" s="4" t="inlineStr">
        <is>
          <t>Vendido</t>
        </is>
      </c>
      <c r="D20" s="4" t="inlineStr">
        <is>
          <t>2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=HYPERLINK("https://leilaoonline.net/lote/detalhe/97528", "010")</f>
      </c>
      <c r="B21" s="4" t="s">
        <f>=HYPERLINK("https://leilaoonline.net/lote/detalhe/97528", " Policorte 2cv trifásico")</f>
      </c>
      <c r="C21" s="4" t="inlineStr">
        <is>
          <t>Vendido</t>
        </is>
      </c>
      <c r="D21" s="4" t="inlineStr">
        <is>
          <t>5</t>
        </is>
      </c>
      <c r="E21" s="5" t="inlineStr">
        <is>
          <t>700,00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=HYPERLINK("https://leilaoonline.net/lote/detalhe/97518", "011")</f>
      </c>
      <c r="B22" s="4" t="s">
        <f>=HYPERLINK("https://leilaoonline.net/lote/detalhe/97518", " Compressor 220W")</f>
      </c>
      <c r="C22" s="4" t="inlineStr">
        <is>
          <t>Vendido</t>
        </is>
      </c>
      <c r="D22" s="4" t="inlineStr">
        <is>
          <t>2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=HYPERLINK("https://leilaoonline.net/lote/detalhe/97532", "012")</f>
      </c>
      <c r="B23" s="4" t="s">
        <f>=HYPERLINK("https://leilaoonline.net/lote/detalhe/97532", " Bancada de serviços 1,25x92")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=HYPERLINK("https://leilaoonline.net/lote/detalhe/97520", "013")</f>
      </c>
      <c r="B24" s="4" t="s">
        <f>=HYPERLINK("https://leilaoonline.net/lote/detalhe/97520", " Compressor 110/220")</f>
      </c>
      <c r="C24" s="4" t="inlineStr">
        <is>
          <t>Vendido</t>
        </is>
      </c>
      <c r="D24" s="4" t="inlineStr">
        <is>
          <t>5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=HYPERLINK("https://leilaoonline.net/lote/detalhe/97542", "014")</f>
      </c>
      <c r="B25" s="4" t="s">
        <f>=HYPERLINK("https://leilaoonline.net/lote/detalhe/97542", " Reservatório 140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=HYPERLINK("https://leilaoonline.net/lote/detalhe/97541", "015")</f>
      </c>
      <c r="B26" s="4" t="s">
        <f>=HYPERLINK("https://leilaoonline.net/lote/detalhe/97541", " Máquina de solda")</f>
      </c>
      <c r="C26" s="4" t="inlineStr">
        <is>
          <t>Não vendido</t>
        </is>
      </c>
      <c r="D26" s="4" t="inlineStr">
        <is>
          <t>3</t>
        </is>
      </c>
      <c r="E26" s="5" t="inlineStr">
        <is>
          <t>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=HYPERLINK("https://leilaoonline.net/lote/detalhe/97545", "016")</f>
      </c>
      <c r="B27" s="4" t="s">
        <f>=HYPERLINK("https://leilaoonline.net/lote/detalhe/97545", " Lote com: 2 uni. Máquina de solda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=HYPERLINK("https://leilaoonline.net/lote/detalhe/97544", "017")</f>
      </c>
      <c r="B28" s="4" t="s">
        <f>=HYPERLINK("https://leilaoonline.net/lote/detalhe/97544", " Compressor trifásico")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=HYPERLINK("https://leilaoonline.net/lote/detalhe/97548", "018")</f>
      </c>
      <c r="B29" s="4" t="s">
        <f>=HYPERLINK("https://leilaoonline.net/lote/detalhe/97548", " Serra de Fita")</f>
      </c>
      <c r="C29" s="4" t="inlineStr">
        <is>
          <t>Vendido</t>
        </is>
      </c>
      <c r="D29" s="4" t="inlineStr">
        <is>
          <t>2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=HYPERLINK("https://leilaoonline.net/lote/detalhe/97543", "019")</f>
      </c>
      <c r="B30" s="4" t="s">
        <f>=HYPERLINK("https://leilaoonline.net/lote/detalhe/97543", " Painel de ferramentas 1,25x1,20")</f>
      </c>
      <c r="C30" s="4" t="inlineStr">
        <is>
          <t>Vendido</t>
        </is>
      </c>
      <c r="D30" s="4" t="inlineStr">
        <is>
          <t>6</t>
        </is>
      </c>
      <c r="E30" s="5" t="inlineStr">
        <is>
          <t>800,00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=HYPERLINK("https://leilaoonline.net/lote/detalhe/97547", "020")</f>
      </c>
      <c r="B31" s="4" t="s">
        <f>=HYPERLINK("https://leilaoonline.net/lote/detalhe/97547", " Bomba D'água")</f>
      </c>
      <c r="C31" s="4" t="inlineStr">
        <is>
          <t>Vendido</t>
        </is>
      </c>
      <c r="D31" s="4" t="inlineStr">
        <is>
          <t>13</t>
        </is>
      </c>
      <c r="E31" s="5" t="inlineStr">
        <is>
          <t>2.000,00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=HYPERLINK("https://leilaoonline.net/lote/detalhe/97552", "021")</f>
      </c>
      <c r="B32" s="4" t="s">
        <f>=HYPERLINK("https://leilaoonline.net/lote/detalhe/97552", " Lote com: 1 uni. Bomba D'água 7,5cv e 1 uni. Bomba 1cv")</f>
      </c>
      <c r="C32" s="4" t="inlineStr">
        <is>
          <t>Vendido</t>
        </is>
      </c>
      <c r="D32" s="4" t="inlineStr">
        <is>
          <t>3</t>
        </is>
      </c>
      <c r="E32" s="5" t="inlineStr">
        <is>
          <t>2.100,00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=HYPERLINK("https://leilaoonline.net/lote/detalhe/97531", "022")</f>
      </c>
      <c r="B33" s="4" t="s">
        <f>=HYPERLINK("https://leilaoonline.net/lote/detalhe/97531", " Bomba hidráulica com 2 pistões - sendo 1 de 1,67 X 11 largura e 1 de 2,00 X 18 largura ( ambos encolhidos)")</f>
      </c>
      <c r="C33" s="4" t="inlineStr">
        <is>
          <t>Vendido</t>
        </is>
      </c>
      <c r="D33" s="4" t="inlineStr">
        <is>
          <t>8</t>
        </is>
      </c>
      <c r="E33" s="5" t="inlineStr">
        <is>
          <t>2.500,00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=HYPERLINK("https://leilaoonline.net/lote/detalhe/97522", "023")</f>
      </c>
      <c r="B34" s="4" t="s">
        <f>=HYPERLINK("https://leilaoonline.net/lote/detalhe/97522", " Lote com: 8 motores elétricos")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1.100,00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=HYPERLINK("https://leilaoonline.net/lote/detalhe/97529", "024")</f>
      </c>
      <c r="B35" s="4" t="s">
        <f>=HYPERLINK("https://leilaoonline.net/lote/detalhe/97529", " Lote com: 1 uni. bancada 1,10x60 (pesada) e 1 uni. carrinho oficina")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300,00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=HYPERLINK("https://leilaoonline.net/lote/detalhe/97521", "025")</f>
      </c>
      <c r="B36" s="4" t="s">
        <f>=HYPERLINK("https://leilaoonline.net/lote/detalhe/97521", " Máquina de gelo - 100v")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=HYPERLINK("https://leilaoonline.net/lote/detalhe/97523", "026")</f>
      </c>
      <c r="B37" s="4" t="s">
        <f>=HYPERLINK("https://leilaoonline.net/lote/detalhe/97523", " Geladeira - 110v")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800,00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=HYPERLINK("https://leilaoonline.net/lote/detalhe/97524", "027")</f>
      </c>
      <c r="B38" s="4" t="s">
        <f>=HYPERLINK("https://leilaoonline.net/lote/detalhe/97524", " Torno - 110/220v")</f>
      </c>
      <c r="C38" s="4" t="inlineStr">
        <is>
          <t>Não vendido</t>
        </is>
      </c>
      <c r="D38" s="4" t="inlineStr">
        <is>
          <t>4</t>
        </is>
      </c>
      <c r="E38" s="5" t="inlineStr">
        <is>
          <t>1.300,00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=HYPERLINK("https://leilaoonline.net/lote/detalhe/97519", "028")</f>
      </c>
      <c r="B39" s="4" t="s">
        <f>=HYPERLINK("https://leilaoonline.net/lote/detalhe/97519", " Lote com: Peças de veículos - diversas")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=HYPERLINK("https://leilaoonline.net/lote/detalhe/97533", "029")</f>
      </c>
      <c r="B40" s="4" t="s">
        <f>=HYPERLINK("https://leilaoonline.net/lote/detalhe/97533", " 200kg de corrente")</f>
      </c>
      <c r="C40" s="4" t="inlineStr">
        <is>
          <t>Vendido</t>
        </is>
      </c>
      <c r="D40" s="4" t="inlineStr">
        <is>
          <t>3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=HYPERLINK("https://leilaoonline.net/lote/detalhe/97550", "030")</f>
      </c>
      <c r="B41" s="4" t="s">
        <f>=HYPERLINK("https://leilaoonline.net/lote/detalhe/97550", " 9 metros de corrente - 88kg")</f>
      </c>
      <c r="C41" s="4" t="inlineStr">
        <is>
          <t>Vendido</t>
        </is>
      </c>
      <c r="D41" s="4" t="inlineStr">
        <is>
          <t>3</t>
        </is>
      </c>
      <c r="E41" s="5" t="inlineStr">
        <is>
          <t>500,00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=HYPERLINK("https://leilaoonline.net/lote/detalhe/97553", "031")</f>
      </c>
      <c r="B42" s="4" t="s">
        <f>=HYPERLINK("https://leilaoonline.net/lote/detalhe/97553", " Aproximadamente 55 metros de cabos 95mm")</f>
      </c>
      <c r="C42" s="4" t="inlineStr">
        <is>
          <t>Não vendido</t>
        </is>
      </c>
      <c r="D42" s="4" t="inlineStr">
        <is>
          <t>4</t>
        </is>
      </c>
      <c r="E42" s="5" t="inlineStr">
        <is>
          <t>1.300,00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=HYPERLINK("https://leilaoonline.net/lote/detalhe/97549", "032")</f>
      </c>
      <c r="B43" s="4" t="s">
        <f>=HYPERLINK("https://leilaoonline.net/lote/detalhe/97549", " Aproximadamente 10 kg de extensão trifásico")</f>
      </c>
      <c r="C43" s="4" t="inlineStr">
        <is>
          <t>Vendido</t>
        </is>
      </c>
      <c r="D43" s="4" t="inlineStr">
        <is>
          <t>1</t>
        </is>
      </c>
      <c r="E43" s="5" t="inlineStr">
        <is>
          <t>100,00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=HYPERLINK("https://leilaoonline.net/lote/detalhe/97555", "033")</f>
      </c>
      <c r="B44" s="4" t="s">
        <f>=HYPERLINK("https://leilaoonline.net/lote/detalhe/97555", " Bancada de serviços 240 x 60 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800,00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=HYPERLINK("https://leilaoonline.net/lote/detalhe/97554", "034")</f>
      </c>
      <c r="B45" s="4" t="s">
        <f>=HYPERLINK("https://leilaoonline.net/lote/detalhe/97554", " Bancada de serviços (pesa aproximadamente 1000 kilos ) 4,20 X 0,72")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1.100,00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=HYPERLINK("https://leilaoonline.net/lote/detalhe/97557", "035")</f>
      </c>
      <c r="B46" s="4" t="s">
        <f>=HYPERLINK("https://leilaoonline.net/lote/detalhe/97557", " Lote com: 5 unidades contrapeso MF e 1 unidade terceiro ponto")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=HYPERLINK("https://leilaoonline.net/lote/detalhe/97556", "036")</f>
      </c>
      <c r="B47" s="4" t="s">
        <f>=HYPERLINK("https://leilaoonline.net/lote/detalhe/97556", " Lote com: 18 unidades de barras de 1/2 de polegada - 2,20 metros")</f>
      </c>
      <c r="C47" s="4" t="inlineStr">
        <is>
          <t>Vendido</t>
        </is>
      </c>
      <c r="D47" s="4" t="inlineStr">
        <is>
          <t>1</t>
        </is>
      </c>
      <c r="E47" s="5" t="inlineStr">
        <is>
          <t>100,00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=HYPERLINK("https://leilaoonline.net/lote/detalhe/97551", "037")</f>
      </c>
      <c r="B48" s="4" t="s">
        <f>=HYPERLINK("https://leilaoonline.net/lote/detalhe/97551", " Lote com: 47 unidades de barras 1/2 polegadas - 1 metro e 1,5 metros")</f>
      </c>
      <c r="C48" s="4" t="inlineStr">
        <is>
          <t>Vendido</t>
        </is>
      </c>
      <c r="D48" s="4" t="inlineStr">
        <is>
          <t>2</t>
        </is>
      </c>
      <c r="E48" s="5" t="inlineStr">
        <is>
          <t>300,00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=HYPERLINK("https://leilaoonline.net/lote/detalhe/97538", "038")</f>
      </c>
      <c r="B49" s="4" t="s">
        <f>=HYPERLINK("https://leilaoonline.net/lote/detalhe/97538", " Picadeira")</f>
      </c>
      <c r="C49" s="4" t="inlineStr">
        <is>
          <t>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=HYPERLINK("https://leilaoonline.net/lote/detalhe/97535", "039")</f>
      </c>
      <c r="B50" s="4" t="s">
        <f>=HYPERLINK("https://leilaoonline.net/lote/detalhe/97535", " Guincho girafa - 2 ton.")</f>
      </c>
      <c r="C50" s="4" t="inlineStr">
        <is>
          <t>Vendido</t>
        </is>
      </c>
      <c r="D50" s="4" t="inlineStr">
        <is>
          <t>6</t>
        </is>
      </c>
      <c r="E50" s="5" t="inlineStr">
        <is>
          <t>1.500,00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=HYPERLINK("https://leilaoonline.net/lote/detalhe/97534", "040")</f>
      </c>
      <c r="B51" s="4" t="s">
        <f>=HYPERLINK("https://leilaoonline.net/lote/detalhe/97534", " Rotativa")</f>
      </c>
      <c r="C51" s="4" t="inlineStr">
        <is>
          <t>Vendido</t>
        </is>
      </c>
      <c r="D51" s="4" t="inlineStr">
        <is>
          <t>9</t>
        </is>
      </c>
      <c r="E51" s="5" t="inlineStr">
        <is>
          <t>2.800,00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=HYPERLINK("https://leilaoonline.net/lote/detalhe/97536", "041")</f>
      </c>
      <c r="B52" s="4" t="s">
        <f>=HYPERLINK("https://leilaoonline.net/lote/detalhe/97536", " Grade niveladora - 28 discos")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2.000,00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=HYPERLINK("https://leilaoonline.net/lote/detalhe/97539", "042")</f>
      </c>
      <c r="B53" s="4" t="s">
        <f>=HYPERLINK("https://leilaoonline.net/lote/detalhe/97539", " Guincho MF")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=HYPERLINK("https://leilaoonline.net/lote/detalhe/97537", "043")</f>
      </c>
      <c r="B54" s="4" t="s">
        <f>=HYPERLINK("https://leilaoonline.net/lote/detalhe/97537", " Plataforma Massey Ferguson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=HYPERLINK("https://leilaoonline.net/lote/detalhe/97540", "044")</f>
      </c>
      <c r="B55" s="4" t="s">
        <f>=HYPERLINK("https://leilaoonline.net/lote/detalhe/97540", " [Vídeo] Torno revólver - Herbert")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3.100,00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=HYPERLINK("https://leilaoonline.net/lote/detalhe/97546", "045")</f>
      </c>
      <c r="B56" s="4" t="s">
        <f>=HYPERLINK("https://leilaoonline.net/lote/detalhe/97546", " Fresadora Cm 3 R32 - Motor 3 Cv")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=HYPERLINK("https://leilaoonline.net/lote/detalhe/97563", "046")</f>
      </c>
      <c r="B57" s="4" t="s">
        <f>=HYPERLINK("https://leilaoonline.net/lote/detalhe/97563", "Máquina de Solda Mig - Bambozzi")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4.600,00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=HYPERLINK("https://leilaoonline.net/lote/detalhe/97564", "047")</f>
      </c>
      <c r="B58" s="4" t="s">
        <f>=HYPERLINK("https://leilaoonline.net/lote/detalhe/97564", "Furadeira de coluna industrial")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3.250,00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=HYPERLINK("https://leilaoonline.net/lote/detalhe/97565", "048")</f>
      </c>
      <c r="B59" s="4" t="s">
        <f>=HYPERLINK("https://leilaoonline.net/lote/detalhe/97565", "Torno Romi")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4.000,00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=HYPERLINK("https://leilaoonline.net/lote/detalhe/97566", "049")</f>
      </c>
      <c r="B60" s="4" t="s">
        <f>=HYPERLINK("https://leilaoonline.net/lote/detalhe/97566", "Plaina limadora com bancas de aço.")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=HYPERLINK("https://leilaoonline.net/lote/detalhe/97567", "050")</f>
      </c>
      <c r="B61" s="4" t="s">
        <f>=HYPERLINK("https://leilaoonline.net/lote/detalhe/97567", "Lote com: Carreta e 4 tampos de aço ")</f>
      </c>
      <c r="C61" s="4" t="inlineStr">
        <is>
          <t>Vendido</t>
        </is>
      </c>
      <c r="D61" s="4" t="inlineStr">
        <is>
          <t>6</t>
        </is>
      </c>
      <c r="E61" s="5" t="inlineStr">
        <is>
          <t>1.200,00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=HYPERLINK("https://leilaoonline.net/lote/detalhe/98357", "051")</f>
      </c>
      <c r="B62" s="4" t="s">
        <f>=HYPERLINK("https://leilaoonline.net/lote/detalhe/98357", "Lote com: 2 unidades de Esteira transportadora -  4,70 comprimento x 1,00 largura")</f>
      </c>
      <c r="C62" s="4" t="inlineStr">
        <is>
          <t>Não vendido</t>
        </is>
      </c>
      <c r="D62" s="4" t="inlineStr">
        <is>
          <t>7</t>
        </is>
      </c>
      <c r="E62" s="5" t="inlineStr">
        <is>
          <t>1.800,00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=HYPERLINK("https://leilaoonline.net/lote/detalhe/98358", "052")</f>
      </c>
      <c r="B63" s="4" t="s">
        <f>=HYPERLINK("https://leilaoonline.net/lote/detalhe/98358", "Lote com: 2 unidades de Esteira transportadora -  4,70 comprimento x 1,00 largura")</f>
      </c>
      <c r="C63" s="4" t="inlineStr">
        <is>
          <t>Não vendido</t>
        </is>
      </c>
      <c r="D63" s="4" t="inlineStr">
        <is>
          <t>11</t>
        </is>
      </c>
      <c r="E63" s="5" t="inlineStr">
        <is>
          <t>1.600,00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=HYPERLINK("https://leilaoonline.net/lote/detalhe/98359", "053")</f>
      </c>
      <c r="B64" s="4" t="s">
        <f>=HYPERLINK("https://leilaoonline.net/lote/detalhe/98359", "Lote com: 2 unidades de Esteira transportadora - 4,70 comprimento x 1,00 largura")</f>
      </c>
      <c r="C64" s="4" t="inlineStr">
        <is>
          <t>Não vendido</t>
        </is>
      </c>
      <c r="D64" s="4" t="inlineStr">
        <is>
          <t>12</t>
        </is>
      </c>
      <c r="E64" s="5" t="inlineStr">
        <is>
          <t>1.600,00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=HYPERLINK("https://leilaoonline.net/lote/detalhe/98566", "054")</f>
      </c>
      <c r="B65" s="4" t="s">
        <f>=HYPERLINK("https://leilaoonline.net/lote/detalhe/98566", "Lote com: 3 unidades - compressores 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850,00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=HYPERLINK("https://leilaoonline.net/lote/detalhe/98567", "055")</f>
      </c>
      <c r="B66" s="4" t="s">
        <f>=HYPERLINK("https://leilaoonline.net/lote/detalhe/98567", "Máquina completa para sorvetes de massa e palito 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=HYPERLINK("https://leilaoonline.net/lote/detalhe/98568", "056")</f>
      </c>
      <c r="B67" s="4" t="s">
        <f>=HYPERLINK("https://leilaoonline.net/lote/detalhe/98568", "Serra Franho ")</f>
      </c>
      <c r="C67" s="4" t="inlineStr">
        <is>
          <t>Vendido</t>
        </is>
      </c>
      <c r="D67" s="4" t="inlineStr">
        <is>
          <t>14</t>
        </is>
      </c>
      <c r="E67" s="5" t="inlineStr">
        <is>
          <t>2.600,00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=HYPERLINK("https://leilaoonline.net/lote/detalhe/100076", "057")</f>
      </c>
      <c r="B68" s="4" t="s">
        <f>=HYPERLINK("https://leilaoonline.net/lote/detalhe/100076", "Lote com: 1 uni. Serra de fita e 1 uni. máquina de solda ")</f>
      </c>
      <c r="C68" s="4" t="inlineStr">
        <is>
          <t>Não vendido</t>
        </is>
      </c>
      <c r="D68" s="4" t="inlineStr">
        <is>
          <t>16</t>
        </is>
      </c>
      <c r="E68" s="5" t="inlineStr">
        <is>
          <t>2.500,00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=HYPERLINK("https://leilaoonline.net/lote/detalhe/97711", "058")</f>
      </c>
      <c r="B69" s="4" t="s">
        <f>=HYPERLINK("https://leilaoonline.net/lote/detalhe/97711", " PC completo - Lenovo - 4Gb - 320Hd")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=HYPERLINK("https://leilaoonline.net/lote/detalhe/97727", "059")</f>
      </c>
      <c r="B70" s="4" t="s">
        <f>=HYPERLINK("https://leilaoonline.net/lote/detalhe/97727", " Pc completo - Dell - 4Gb - 1 TB Hd")</f>
      </c>
      <c r="C70" s="4" t="inlineStr">
        <is>
          <t>Vendido</t>
        </is>
      </c>
      <c r="D70" s="4" t="inlineStr">
        <is>
          <t>4</t>
        </is>
      </c>
      <c r="E70" s="5" t="inlineStr">
        <is>
          <t>900,00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=HYPERLINK("https://leilaoonline.net/lote/detalhe/97717", "060")</f>
      </c>
      <c r="B71" s="4" t="s">
        <f>=HYPERLINK("https://leilaoonline.net/lote/detalhe/97717", " PC completo - Dell - 4GB - Sem HD")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=HYPERLINK("https://leilaoonline.net/lote/detalhe/97730", "061")</f>
      </c>
      <c r="B72" s="4" t="s">
        <f>=HYPERLINK("https://leilaoonline.net/lote/detalhe/97730", " PC completo - Dell - 4 GB - 320 Hd")</f>
      </c>
      <c r="C72" s="4" t="inlineStr">
        <is>
          <t>Vendido</t>
        </is>
      </c>
      <c r="D72" s="4" t="inlineStr">
        <is>
          <t>2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=HYPERLINK("https://leilaoonline.net/lote/detalhe/97716", "062")</f>
      </c>
      <c r="B73" s="4" t="s">
        <f>=HYPERLINK("https://leilaoonline.net/lote/detalhe/97716", " PC completo - Dell - 4 GB - 320 Hd")</f>
      </c>
      <c r="C73" s="4" t="inlineStr">
        <is>
          <t>Vendido</t>
        </is>
      </c>
      <c r="D73" s="4" t="inlineStr">
        <is>
          <t>2</t>
        </is>
      </c>
      <c r="E73" s="5" t="inlineStr">
        <is>
          <t>700,00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=HYPERLINK("https://leilaoonline.net/lote/detalhe/97732", "063")</f>
      </c>
      <c r="B74" s="4" t="s">
        <f>=HYPERLINK("https://leilaoonline.net/lote/detalhe/97732", " Pc completo - Dell - 4 GB - Sem HD")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=HYPERLINK("https://leilaoonline.net/lote/detalhe/97712", "064")</f>
      </c>
      <c r="B75" s="4" t="s">
        <f>=HYPERLINK("https://leilaoonline.net/lote/detalhe/97712", " PC completo - Dell - I3 - 4GB - Sem HD")</f>
      </c>
      <c r="C75" s="4" t="inlineStr">
        <is>
          <t>Vendido</t>
        </is>
      </c>
      <c r="D75" s="4" t="inlineStr">
        <is>
          <t>1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=HYPERLINK("https://leilaoonline.net/lote/detalhe/97726", "065")</f>
      </c>
      <c r="B76" s="4" t="s">
        <f>=HYPERLINK("https://leilaoonline.net/lote/detalhe/97726", " PC completo - Dell - 4 GB - Sem HD")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600,00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=HYPERLINK("https://leilaoonline.net/lote/detalhe/97715", "066")</f>
      </c>
      <c r="B77" s="4" t="s">
        <f>=HYPERLINK("https://leilaoonline.net/lote/detalhe/97715", " PC completo - Dell - 4Gb - 500 HD")</f>
      </c>
      <c r="C77" s="4" t="inlineStr">
        <is>
          <t>Vendido</t>
        </is>
      </c>
      <c r="D77" s="4" t="inlineStr">
        <is>
          <t>2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=HYPERLINK("https://leilaoonline.net/lote/detalhe/97718", "067")</f>
      </c>
      <c r="B78" s="4" t="s">
        <f>=HYPERLINK("https://leilaoonline.net/lote/detalhe/97718", " Pc completo - Dell - 4 GB - Sem HD")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=HYPERLINK("https://leilaoonline.net/lote/detalhe/97720", "068")</f>
      </c>
      <c r="B79" s="4" t="s">
        <f>=HYPERLINK("https://leilaoonline.net/lote/detalhe/97720", " Pc completo - Lenovo - 4 GB - 500 HD")</f>
      </c>
      <c r="C79" s="4" t="inlineStr">
        <is>
          <t>Vendido</t>
        </is>
      </c>
      <c r="D79" s="4" t="inlineStr">
        <is>
          <t>1</t>
        </is>
      </c>
      <c r="E79" s="5" t="inlineStr">
        <is>
          <t>600,00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=HYPERLINK("https://leilaoonline.net/lote/detalhe/98610", "069")</f>
      </c>
      <c r="B80" s="4" t="s">
        <f>=HYPERLINK("https://leilaoonline.net/lote/detalhe/98610", "Lote com: 5 unidades de monitores - sem testes ")</f>
      </c>
      <c r="C80" s="4" t="inlineStr">
        <is>
          <t>Vendido</t>
        </is>
      </c>
      <c r="D80" s="4" t="inlineStr">
        <is>
          <t>2</t>
        </is>
      </c>
      <c r="E80" s="5" t="inlineStr">
        <is>
          <t>150,00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=HYPERLINK("https://leilaoonline.net/lote/detalhe/99788", "070")</f>
      </c>
      <c r="B81" s="4" t="s">
        <f>=HYPERLINK("https://leilaoonline.net/lote/detalhe/99788", "Lote com: 2 notebooks - 1 uni. Compaq e 1 uni. Multilaser  - Sem carregador")</f>
      </c>
      <c r="C81" s="4" t="inlineStr">
        <is>
          <t>Vendido</t>
        </is>
      </c>
      <c r="D81" s="4" t="inlineStr">
        <is>
          <t>8</t>
        </is>
      </c>
      <c r="E81" s="5" t="inlineStr">
        <is>
          <t>1.000,00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=HYPERLINK("https://leilaoonline.net/lote/detalhe/97725", "071")</f>
      </c>
      <c r="B82" s="4" t="s">
        <f>=HYPERLINK("https://leilaoonline.net/lote/detalhe/97725", " Pc Gamer - completo ")</f>
      </c>
      <c r="C82" s="4" t="inlineStr">
        <is>
          <t>Não vendido</t>
        </is>
      </c>
      <c r="D82" s="4" t="inlineStr">
        <is>
          <t>9</t>
        </is>
      </c>
      <c r="E82" s="5" t="inlineStr">
        <is>
          <t>3.800,00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=HYPERLINK("https://leilaoonline.net/lote/detalhe/97724", "072")</f>
      </c>
      <c r="B83" s="4" t="s">
        <f>=HYPERLINK("https://leilaoonline.net/lote/detalhe/97724", " Tv Samsung - 50 - 4K")</f>
      </c>
      <c r="C83" s="4" t="inlineStr">
        <is>
          <t>Vendido</t>
        </is>
      </c>
      <c r="D83" s="4" t="inlineStr">
        <is>
          <t>2</t>
        </is>
      </c>
      <c r="E83" s="5" t="inlineStr">
        <is>
          <t>1.600,00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=HYPERLINK("https://leilaoonline.net/lote/detalhe/97728", "073")</f>
      </c>
      <c r="B84" s="4" t="s">
        <f>=HYPERLINK("https://leilaoonline.net/lote/detalhe/97728", " Tv Sony - 32 - Smart")</f>
      </c>
      <c r="C84" s="4" t="inlineStr">
        <is>
          <t>Vendido</t>
        </is>
      </c>
      <c r="D84" s="4" t="inlineStr">
        <is>
          <t>1</t>
        </is>
      </c>
      <c r="E84" s="5" t="inlineStr">
        <is>
          <t>600,00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=HYPERLINK("https://leilaoonline.net/lote/detalhe/97714", "074")</f>
      </c>
      <c r="B85" s="4" t="s">
        <f>=HYPERLINK("https://leilaoonline.net/lote/detalhe/97714", " Tv - 32 pol.")</f>
      </c>
      <c r="C85" s="4" t="inlineStr">
        <is>
          <t>Vendido</t>
        </is>
      </c>
      <c r="D85" s="4" t="inlineStr">
        <is>
          <t>1</t>
        </is>
      </c>
      <c r="E85" s="5" t="inlineStr">
        <is>
          <t>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=HYPERLINK("https://leilaoonline.net/lote/detalhe/97722", "075")</f>
      </c>
      <c r="B86" s="4" t="s">
        <f>=HYPERLINK("https://leilaoonline.net/lote/detalhe/97722", " Impressora Samsung wi-fi")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=HYPERLINK("https://leilaoonline.net/lote/detalhe/97719", "076")</f>
      </c>
      <c r="B87" s="4" t="s">
        <f>=HYPERLINK("https://leilaoonline.net/lote/detalhe/97719", " Adega Brastemp")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=HYPERLINK("https://leilaoonline.net/lote/detalhe/100033", "077")</f>
      </c>
      <c r="B88" s="4" t="s">
        <f>=HYPERLINK("https://leilaoonline.net/lote/detalhe/100033", "Parafusadeira Milwaukee - Bateria e carregador makita - parafusos ")</f>
      </c>
      <c r="C88" s="4" t="inlineStr">
        <is>
          <t>Vendido</t>
        </is>
      </c>
      <c r="D88" s="4" t="inlineStr">
        <is>
          <t>2</t>
        </is>
      </c>
      <c r="E88" s="5" t="inlineStr">
        <is>
          <t>300,00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=HYPERLINK("https://leilaoonline.net/lote/detalhe/97721", "078")</f>
      </c>
      <c r="B89" s="4" t="s">
        <f>=HYPERLINK("https://leilaoonline.net/lote/detalhe/97721", " Cascata mini lago artificial - 0.80 Larg. X 0.50 profun. X 0.63 altura.")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=HYPERLINK("https://leilaoonline.net/lote/detalhe/97731", "079")</f>
      </c>
      <c r="B90" s="4" t="s">
        <f>=HYPERLINK("https://leilaoonline.net/lote/detalhe/97731", " Lote com: 2 uni. tvs 55 pol. E 1 uni. tv 65. pol  E 1 Uni. tv 33' - telas quebradas 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300,00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=HYPERLINK("https://leilaoonline.net/lote/detalhe/97713", "080")</f>
      </c>
      <c r="B91" s="4" t="s">
        <f>=HYPERLINK("https://leilaoonline.net/lote/detalhe/97713", " System Samsung - 1500w")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450,00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=HYPERLINK("https://leilaoonline.net/lote/detalhe/98693", "081")</f>
      </c>
      <c r="B92" s="4" t="s">
        <f>=HYPERLINK("https://leilaoonline.net/lote/detalhe/98693", "Lote com 2 caixas com aparelhos de laboratórios (caixas não incluso)")</f>
      </c>
      <c r="C92" s="4" t="inlineStr">
        <is>
          <t>Vendido</t>
        </is>
      </c>
      <c r="D92" s="4" t="inlineStr">
        <is>
          <t>1</t>
        </is>
      </c>
      <c r="E92" s="5" t="inlineStr">
        <is>
          <t>100,00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=HYPERLINK("https://leilaoonline.net/lote/detalhe/98694", "082")</f>
      </c>
      <c r="B93" s="4" t="s">
        <f>=HYPERLINK("https://leilaoonline.net/lote/detalhe/98694", "Lote com: 7 caixas - aproximadamente 500 itens - cabos diversos (caixas não inclusas)")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400,00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=HYPERLINK("https://leilaoonline.net/lote/detalhe/98900", "083")</f>
      </c>
      <c r="B94" s="4" t="s">
        <f>=HYPERLINK("https://leilaoonline.net/lote/detalhe/98900", "Notebook HP 4gb 500hd (sem bateria e sem carregador)")</f>
      </c>
      <c r="C94" s="4" t="inlineStr">
        <is>
          <t>Não vendido</t>
        </is>
      </c>
      <c r="D94" s="4" t="inlineStr">
        <is>
          <t>5</t>
        </is>
      </c>
      <c r="E94" s="5" t="inlineStr">
        <is>
          <t>700,00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=HYPERLINK("https://leilaoonline.net/lote/detalhe/98901", "084")</f>
      </c>
      <c r="B95" s="4" t="s">
        <f>=HYPERLINK("https://leilaoonline.net/lote/detalhe/98901", "Notebook HP 6gb 1TB (sem carregador)")</f>
      </c>
      <c r="C95" s="4" t="inlineStr">
        <is>
          <t>Vendido</t>
        </is>
      </c>
      <c r="D95" s="4" t="inlineStr">
        <is>
          <t>5</t>
        </is>
      </c>
      <c r="E95" s="5" t="inlineStr">
        <is>
          <t>700,00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=HYPERLINK("https://leilaoonline.net/lote/detalhe/98902", "085")</f>
      </c>
      <c r="B96" s="4" t="s">
        <f>=HYPERLINK("https://leilaoonline.net/lote/detalhe/98902", "Notebook dell i5 4gb 500hd (com carregador)")</f>
      </c>
      <c r="C96" s="4" t="inlineStr">
        <is>
          <t>Não vendido</t>
        </is>
      </c>
      <c r="D96" s="4" t="inlineStr">
        <is>
          <t>5</t>
        </is>
      </c>
      <c r="E96" s="5" t="inlineStr">
        <is>
          <t>700,00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=HYPERLINK("https://leilaoonline.net/lote/detalhe/98903", "086")</f>
      </c>
      <c r="B97" s="4" t="s">
        <f>=HYPERLINK("https://leilaoonline.net/lote/detalhe/98903", "Notebook dell  4Gb -  500hd (sem carregador)")</f>
      </c>
      <c r="C97" s="4" t="inlineStr">
        <is>
          <t>Vendido</t>
        </is>
      </c>
      <c r="D97" s="4" t="inlineStr">
        <is>
          <t>10</t>
        </is>
      </c>
      <c r="E97" s="5" t="inlineStr">
        <is>
          <t>1.200,00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=HYPERLINK("https://leilaoonline.net/lote/detalhe/98904", "087")</f>
      </c>
      <c r="B98" s="4" t="s">
        <f>=HYPERLINK("https://leilaoonline.net/lote/detalhe/98904", "Lote com: 2 notebooks sem memória HDs e carregadores")</f>
      </c>
      <c r="C98" s="4" t="inlineStr">
        <is>
          <t>Vendido</t>
        </is>
      </c>
      <c r="D98" s="4" t="inlineStr">
        <is>
          <t>8</t>
        </is>
      </c>
      <c r="E98" s="5" t="inlineStr">
        <is>
          <t>1.200,00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=HYPERLINK("https://leilaoonline.net/lote/detalhe/98905", "088")</f>
      </c>
      <c r="B99" s="4" t="s">
        <f>=HYPERLINK("https://leilaoonline.net/lote/detalhe/98905", "Lote com: 4 notebooks ( sem carregadores ) ")</f>
      </c>
      <c r="C99" s="4" t="inlineStr">
        <is>
          <t>Vendido</t>
        </is>
      </c>
      <c r="D99" s="4" t="inlineStr">
        <is>
          <t>3</t>
        </is>
      </c>
      <c r="E99" s="5" t="inlineStr">
        <is>
          <t>900,00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=HYPERLINK("https://leilaoonline.net/lote/detalhe/99294", "089")</f>
      </c>
      <c r="B100" s="4" t="s">
        <f>=HYPERLINK("https://leilaoonline.net/lote/detalhe/99294", "Notebook Dell - 4Gb - 500Hd ( Sem carregador)")</f>
      </c>
      <c r="C100" s="4" t="inlineStr">
        <is>
          <t>Vendido</t>
        </is>
      </c>
      <c r="D100" s="4" t="inlineStr">
        <is>
          <t>9</t>
        </is>
      </c>
      <c r="E100" s="5" t="inlineStr">
        <is>
          <t>1.100,00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=HYPERLINK("https://leilaoonline.net/lote/detalhe/99784", "090")</f>
      </c>
      <c r="B101" s="4" t="s">
        <f>=HYPERLINK("https://leilaoonline.net/lote/detalhe/99784", "Notebook hp i5 4gb 128ssd touch-screen função Tablet (bateria nova e carregador)")</f>
      </c>
      <c r="C101" s="4" t="inlineStr">
        <is>
          <t>Vendido</t>
        </is>
      </c>
      <c r="D101" s="4" t="inlineStr">
        <is>
          <t>11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=HYPERLINK("https://leilaoonline.net/lote/detalhe/99787", "091")</f>
      </c>
      <c r="B102" s="4" t="s">
        <f>=HYPERLINK("https://leilaoonline.net/lote/detalhe/99787", "Notebook hp i5 4gb 128ssd Touch screen Tablet (bateria nova e carregador)")</f>
      </c>
      <c r="C102" s="4" t="inlineStr">
        <is>
          <t>Não vendido</t>
        </is>
      </c>
      <c r="D102" s="4" t="inlineStr">
        <is>
          <t>10</t>
        </is>
      </c>
      <c r="E102" s="5" t="inlineStr">
        <is>
          <t>1.300,00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=HYPERLINK("https://leilaoonline.net/lote/detalhe/99295", "092")</f>
      </c>
      <c r="B103" s="4" t="s">
        <f>=HYPERLINK("https://leilaoonline.net/lote/detalhe/99295", "Lote com: 3 uni. CPU 4Gb 500Hd - 2 uni. Monitores 22'")</f>
      </c>
      <c r="C103" s="4" t="inlineStr">
        <is>
          <t>Vendido</t>
        </is>
      </c>
      <c r="D103" s="4" t="inlineStr">
        <is>
          <t>12</t>
        </is>
      </c>
      <c r="E103" s="5" t="inlineStr">
        <is>
          <t>2.100,00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=HYPERLINK("https://leilaoonline.net/lote/detalhe/99296", "093")</f>
      </c>
      <c r="B104" s="4" t="s">
        <f>=HYPERLINK("https://leilaoonline.net/lote/detalhe/99296", "Lote com: 3 uni. CPU 4Gb 500Hd - 2 uni. Monitores 22'")</f>
      </c>
      <c r="C104" s="4" t="inlineStr">
        <is>
          <t>Vendido</t>
        </is>
      </c>
      <c r="D104" s="4" t="inlineStr">
        <is>
          <t>14</t>
        </is>
      </c>
      <c r="E104" s="5" t="inlineStr">
        <is>
          <t>2.100,00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=HYPERLINK("https://leilaoonline.net/lote/detalhe/99297", "094")</f>
      </c>
      <c r="B105" s="4" t="s">
        <f>=HYPERLINK("https://leilaoonline.net/lote/detalhe/99297", "Lote com: 1 uni. CPU. 1 Uni. Rádio e 18 uni. Baterias e peças 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300,00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=HYPERLINK("https://leilaoonline.net/lote/detalhe/99298", "095")</f>
      </c>
      <c r="B106" s="4" t="s">
        <f>=HYPERLINK("https://leilaoonline.net/lote/detalhe/99298", "Lote com: 4 aparelhos de som")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=HYPERLINK("https://leilaoonline.net/lote/detalhe/98695", "096")</f>
      </c>
      <c r="B107" s="4" t="s">
        <f>=HYPERLINK("https://leilaoonline.net/lote/detalhe/98695", "Lote com: Aproximadamente 230 itens de aparelhos de telefonia ")</f>
      </c>
      <c r="C107" s="4" t="inlineStr">
        <is>
          <t>Vendido</t>
        </is>
      </c>
      <c r="D107" s="4" t="inlineStr">
        <is>
          <t>1</t>
        </is>
      </c>
      <c r="E107" s="5" t="inlineStr">
        <is>
          <t>200,00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=HYPERLINK("https://leilaoonline.net/lote/detalhe/98696", "097")</f>
      </c>
      <c r="B108" s="4" t="s">
        <f>=HYPERLINK("https://leilaoonline.net/lote/detalhe/98696", "Lote com: 4 uni. bebedouros e 1 uni. Umidificador ")</f>
      </c>
      <c r="C108" s="4" t="inlineStr">
        <is>
          <t>Vendido</t>
        </is>
      </c>
      <c r="D108" s="4" t="inlineStr">
        <is>
          <t>1</t>
        </is>
      </c>
      <c r="E108" s="5" t="inlineStr">
        <is>
          <t>300,00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=HYPERLINK("https://leilaoonline.net/lote/detalhe/98697", "098")</f>
      </c>
      <c r="B109" s="4" t="s">
        <f>=HYPERLINK("https://leilaoonline.net/lote/detalhe/98697", "Lote com: 5 lixeiras em inox ")</f>
      </c>
      <c r="C109" s="4" t="inlineStr">
        <is>
          <t>Vendido</t>
        </is>
      </c>
      <c r="D109" s="4" t="inlineStr">
        <is>
          <t>3</t>
        </is>
      </c>
      <c r="E109" s="5" t="inlineStr">
        <is>
          <t>450,00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=HYPERLINK("https://leilaoonline.net/lote/detalhe/98698", "099")</f>
      </c>
      <c r="B110" s="4" t="s">
        <f>=HYPERLINK("https://leilaoonline.net/lote/detalhe/98698", "Lote com: 5 lixeiras em inox ")</f>
      </c>
      <c r="C110" s="4" t="inlineStr">
        <is>
          <t>Vendido</t>
        </is>
      </c>
      <c r="D110" s="4" t="inlineStr">
        <is>
          <t>2</t>
        </is>
      </c>
      <c r="E110" s="5" t="inlineStr">
        <is>
          <t>450,00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=HYPERLINK("https://leilaoonline.net/lote/detalhe/98699", "100")</f>
      </c>
      <c r="B111" s="4" t="s">
        <f>=HYPERLINK("https://leilaoonline.net/lote/detalhe/98699", "Lote com: 5 lixeiras em inox ")</f>
      </c>
      <c r="C111" s="4" t="inlineStr">
        <is>
          <t>Vendido</t>
        </is>
      </c>
      <c r="D111" s="4" t="inlineStr">
        <is>
          <t>2</t>
        </is>
      </c>
      <c r="E111" s="5" t="inlineStr">
        <is>
          <t>300,00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=HYPERLINK("https://leilaoonline.net/lote/detalhe/98700", "101")</f>
      </c>
      <c r="B112" s="4" t="s">
        <f>=HYPERLINK("https://leilaoonline.net/lote/detalhe/98700", "Lote com: 7 lixeiras em inox 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600,00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=HYPERLINK("https://leilaoonline.net/lote/detalhe/98753", "102")</f>
      </c>
      <c r="B113" s="4" t="s">
        <f>=HYPERLINK("https://leilaoonline.net/lote/detalhe/98753", "Aparador 1.60 x 0.40")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=HYPERLINK("https://leilaoonline.net/lote/detalhe/98817", "103")</f>
      </c>
      <c r="B114" s="4" t="s">
        <f>=HYPERLINK("https://leilaoonline.net/lote/detalhe/98817", "Lote com: 5 uni.  liquidificadores 4 uni. copos")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300,00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=HYPERLINK("https://leilaoonline.net/lote/detalhe/98818", "104")</f>
      </c>
      <c r="B115" s="4" t="s">
        <f>=HYPERLINK("https://leilaoonline.net/lote/detalhe/98818", "Lote com:  9 uni. balanças (maquina de solda não está incluso no lote)")</f>
      </c>
      <c r="C115" s="4" t="inlineStr">
        <is>
          <t>Vendido</t>
        </is>
      </c>
      <c r="D115" s="4" t="inlineStr">
        <is>
          <t>3</t>
        </is>
      </c>
      <c r="E115" s="5" t="inlineStr">
        <is>
          <t>400,00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=HYPERLINK("https://leilaoonline.net/lote/detalhe/98819", "105")</f>
      </c>
      <c r="B116" s="4" t="s">
        <f>=HYPERLINK("https://leilaoonline.net/lote/detalhe/98819", "Máquina completa de café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1.200,00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=HYPERLINK("https://leilaoonline.net/lote/detalhe/98820", "106")</f>
      </c>
      <c r="B117" s="4" t="s">
        <f>=HYPERLINK("https://leilaoonline.net/lote/detalhe/98820", "Lote com: 02 uni. secador elétrico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=HYPERLINK("https://leilaoonline.net/lote/detalhe/98821", "107")</f>
      </c>
      <c r="B118" s="4" t="s">
        <f>=HYPERLINK("https://leilaoonline.net/lote/detalhe/98821", "Lote com: 7 uni. caixas de som - 1 uni. rádio - 1 uni. projetor e 1 uni. aspirador")</f>
      </c>
      <c r="C118" s="4" t="inlineStr">
        <is>
          <t>Vendido</t>
        </is>
      </c>
      <c r="D118" s="4" t="inlineStr">
        <is>
          <t>3</t>
        </is>
      </c>
      <c r="E118" s="5" t="inlineStr">
        <is>
          <t>400,00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=HYPERLINK("https://leilaoonline.net/lote/detalhe/98822", "108")</f>
      </c>
      <c r="B119" s="4" t="s">
        <f>=HYPERLINK("https://leilaoonline.net/lote/detalhe/98822", "Projetor - poucas horas de uso ")</f>
      </c>
      <c r="C119" s="4" t="inlineStr">
        <is>
          <t>Vendido</t>
        </is>
      </c>
      <c r="D119" s="4" t="inlineStr">
        <is>
          <t>5</t>
        </is>
      </c>
      <c r="E119" s="5" t="inlineStr">
        <is>
          <t>900,00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=HYPERLINK("https://leilaoonline.net/lote/detalhe/98823", "109")</f>
      </c>
      <c r="B120" s="4" t="s">
        <f>=HYPERLINK("https://leilaoonline.net/lote/detalhe/98823", "Lote com: 2 pares de garfos de empilhadeira - bom estado ")</f>
      </c>
      <c r="C120" s="4" t="inlineStr">
        <is>
          <t>Vendido</t>
        </is>
      </c>
      <c r="D120" s="4" t="inlineStr">
        <is>
          <t>9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=HYPERLINK("https://leilaoonline.net/lote/detalhe/98824", "110")</f>
      </c>
      <c r="B121" s="4" t="s">
        <f>=HYPERLINK("https://leilaoonline.net/lote/detalhe/98824", "Lote com: 10 unidades de cintas com catracas 2,5mm 5 metros 400 kilos")</f>
      </c>
      <c r="C121" s="4" t="inlineStr">
        <is>
          <t>Vendido</t>
        </is>
      </c>
      <c r="D121" s="4" t="inlineStr">
        <is>
          <t>2</t>
        </is>
      </c>
      <c r="E121" s="5" t="inlineStr">
        <is>
          <t>200,00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=HYPERLINK("https://leilaoonline.net/lote/detalhe/98825", "111")</f>
      </c>
      <c r="B122" s="4" t="s">
        <f>=HYPERLINK("https://leilaoonline.net/lote/detalhe/98825", "Lote com: 10 unidades de cintas com catracas 2,5mm 5 metros 400 kilos")</f>
      </c>
      <c r="C122" s="4" t="inlineStr">
        <is>
          <t>Vendido</t>
        </is>
      </c>
      <c r="D122" s="4" t="inlineStr">
        <is>
          <t>2</t>
        </is>
      </c>
      <c r="E122" s="5" t="inlineStr">
        <is>
          <t>200,00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=HYPERLINK("https://leilaoonline.net/lote/detalhe/98826", "112")</f>
      </c>
      <c r="B123" s="4" t="s">
        <f>=HYPERLINK("https://leilaoonline.net/lote/detalhe/98826", "Lote com: 10 unidades de cintas com catracas 2,5mm 5 metros 400 kilos")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100,00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=HYPERLINK("https://leilaoonline.net/lote/detalhe/98827", "113")</f>
      </c>
      <c r="B124" s="4" t="s">
        <f>=HYPERLINK("https://leilaoonline.net/lote/detalhe/98827", "Lote com: 10 unidades de cintas com catracas 2,5mm 5 metros 400 kilos")</f>
      </c>
      <c r="C124" s="4" t="inlineStr">
        <is>
          <t>Vendido</t>
        </is>
      </c>
      <c r="D124" s="4" t="inlineStr">
        <is>
          <t>1</t>
        </is>
      </c>
      <c r="E124" s="5" t="inlineStr">
        <is>
          <t>100,00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=HYPERLINK("https://leilaoonline.net/lote/detalhe/98828", "114")</f>
      </c>
      <c r="B125" s="4" t="s">
        <f>=HYPERLINK("https://leilaoonline.net/lote/detalhe/98828", "Lote com: 10 unidades de cintas com catracas 2,5mm 5 metros 400 kilos")</f>
      </c>
      <c r="C125" s="4" t="inlineStr">
        <is>
          <t>Vendido</t>
        </is>
      </c>
      <c r="D125" s="4" t="inlineStr">
        <is>
          <t>2</t>
        </is>
      </c>
      <c r="E125" s="5" t="inlineStr">
        <is>
          <t>200,00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=HYPERLINK("https://leilaoonline.net/lote/detalhe/98829", "115")</f>
      </c>
      <c r="B126" s="4" t="s">
        <f>=HYPERLINK("https://leilaoonline.net/lote/detalhe/98829", "Lote com: 10 unidades de cintas com catracas 2,5mm 5 metros 400 kilos")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100,00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=HYPERLINK("https://leilaoonline.net/lote/detalhe/98830", "116")</f>
      </c>
      <c r="B127" s="4" t="s">
        <f>=HYPERLINK("https://leilaoonline.net/lote/detalhe/98830", "Lote com: 50 unidades de cintas com catracas 2,5mm 5 metros 400kilos")</f>
      </c>
      <c r="C127" s="4" t="inlineStr">
        <is>
          <t>Vendido</t>
        </is>
      </c>
      <c r="D127" s="4" t="inlineStr">
        <is>
          <t>2</t>
        </is>
      </c>
      <c r="E127" s="5" t="inlineStr">
        <is>
          <t>550,00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=HYPERLINK("https://leilaoonline.net/lote/detalhe/98831", "117")</f>
      </c>
      <c r="B128" s="4" t="s">
        <f>=HYPERLINK("https://leilaoonline.net/lote/detalhe/98831", "Lote com: 50 unidades de cintas com catracas 2,5mm 5 metros 400kilos")</f>
      </c>
      <c r="C128" s="4" t="inlineStr">
        <is>
          <t>Vendido</t>
        </is>
      </c>
      <c r="D128" s="4" t="inlineStr">
        <is>
          <t>2</t>
        </is>
      </c>
      <c r="E128" s="5" t="inlineStr">
        <is>
          <t>550,00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=HYPERLINK("https://leilaoonline.net/lote/detalhe/98832", "118")</f>
      </c>
      <c r="B129" s="4" t="s">
        <f>=HYPERLINK("https://leilaoonline.net/lote/detalhe/98832", "Lote com: 50 unidades de cintas com catracas 2,5mm 5 metros 400kilos")</f>
      </c>
      <c r="C129" s="4" t="inlineStr">
        <is>
          <t>Vendido</t>
        </is>
      </c>
      <c r="D129" s="4" t="inlineStr">
        <is>
          <t>2</t>
        </is>
      </c>
      <c r="E129" s="5" t="inlineStr">
        <is>
          <t>550,00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=HYPERLINK("https://leilaoonline.net/lote/detalhe/98833", "119")</f>
      </c>
      <c r="B130" s="4" t="s">
        <f>=HYPERLINK("https://leilaoonline.net/lote/detalhe/98833", "Lote com: 50 unidades de cintas com catracas 2,5mm 5 metros 400kilos")</f>
      </c>
      <c r="C130" s="4" t="inlineStr">
        <is>
          <t>Vendido</t>
        </is>
      </c>
      <c r="D130" s="4" t="inlineStr">
        <is>
          <t>1</t>
        </is>
      </c>
      <c r="E130" s="5" t="inlineStr">
        <is>
          <t>450,00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=HYPERLINK("https://leilaoonline.net/lote/detalhe/98834", "120")</f>
      </c>
      <c r="B131" s="4" t="s">
        <f>=HYPERLINK("https://leilaoonline.net/lote/detalhe/98834", "Lote com: 50 unidades de cintas com catracas 2,5mm 5 metros 400kilos")</f>
      </c>
      <c r="C131" s="4" t="inlineStr">
        <is>
          <t>Vendido</t>
        </is>
      </c>
      <c r="D131" s="4" t="inlineStr">
        <is>
          <t>2</t>
        </is>
      </c>
      <c r="E131" s="5" t="inlineStr">
        <is>
          <t>550,00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=HYPERLINK("https://leilaoonline.net/lote/detalhe/98835", "121")</f>
      </c>
      <c r="B132" s="4" t="s">
        <f>=HYPERLINK("https://leilaoonline.net/lote/detalhe/98835", "Lote com: 3 arquivos de aço ")</f>
      </c>
      <c r="C132" s="4" t="inlineStr">
        <is>
          <t>Vendido</t>
        </is>
      </c>
      <c r="D132" s="4" t="inlineStr">
        <is>
          <t>3</t>
        </is>
      </c>
      <c r="E132" s="5" t="inlineStr">
        <is>
          <t>350,00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=HYPERLINK("https://leilaoonline.net/lote/detalhe/98836", "122")</f>
      </c>
      <c r="B133" s="4" t="s">
        <f>=HYPERLINK("https://leilaoonline.net/lote/detalhe/98836", "Lote com: 3 arquivos de aço ")</f>
      </c>
      <c r="C133" s="4" t="inlineStr">
        <is>
          <t>Vendido</t>
        </is>
      </c>
      <c r="D133" s="4" t="inlineStr">
        <is>
          <t>2</t>
        </is>
      </c>
      <c r="E133" s="5" t="inlineStr">
        <is>
          <t>250,00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=HYPERLINK("https://leilaoonline.net/lote/detalhe/98837", "123")</f>
      </c>
      <c r="B134" s="4" t="s">
        <f>=HYPERLINK("https://leilaoonline.net/lote/detalhe/98837", "Lote com: 3 arquivos de aço ")</f>
      </c>
      <c r="C134" s="4" t="inlineStr">
        <is>
          <t>Vendido</t>
        </is>
      </c>
      <c r="D134" s="4" t="inlineStr">
        <is>
          <t>2</t>
        </is>
      </c>
      <c r="E134" s="5" t="inlineStr">
        <is>
          <t>250,00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=HYPERLINK("https://leilaoonline.net/lote/detalhe/98838", "124")</f>
      </c>
      <c r="B135" s="4" t="s">
        <f>=HYPERLINK("https://leilaoonline.net/lote/detalhe/98838", "Lote com: 12 arquivos ")</f>
      </c>
      <c r="C135" s="4" t="inlineStr">
        <is>
          <t>Não vendido</t>
        </is>
      </c>
      <c r="D135" s="4" t="inlineStr">
        <is>
          <t>5</t>
        </is>
      </c>
      <c r="E135" s="5" t="inlineStr">
        <is>
          <t>850,00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=HYPERLINK("https://leilaoonline.net/lote/detalhe/99287", "125")</f>
      </c>
      <c r="B136" s="4" t="s">
        <f>=HYPERLINK("https://leilaoonline.net/lote/detalhe/99287", "Lote com: Conjunto com 2 cadeiras e 1 mesa.")</f>
      </c>
      <c r="C136" s="4" t="inlineStr">
        <is>
          <t>Não vendido</t>
        </is>
      </c>
      <c r="D136" s="4" t="inlineStr">
        <is>
          <t>2</t>
        </is>
      </c>
      <c r="E136" s="5" t="inlineStr">
        <is>
          <t>200,00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=HYPERLINK("https://leilaoonline.net/lote/detalhe/99288", "126")</f>
      </c>
      <c r="B137" s="4" t="s">
        <f>=HYPERLINK("https://leilaoonline.net/lote/detalhe/99288", "Lote com: Conjunto com 2 cadeiras e 1 mesa.")</f>
      </c>
      <c r="C137" s="4" t="inlineStr">
        <is>
          <t>Não vendido</t>
        </is>
      </c>
      <c r="D137" s="4" t="inlineStr">
        <is>
          <t>1</t>
        </is>
      </c>
      <c r="E137" s="5" t="inlineStr">
        <is>
          <t>100,00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=HYPERLINK("https://leilaoonline.net/lote/detalhe/99289", "127")</f>
      </c>
      <c r="B138" s="4" t="s">
        <f>=HYPERLINK("https://leilaoonline.net/lote/detalhe/99289", "Lote com: Conjunto com 2 cadeiras e 1 mesa.")</f>
      </c>
      <c r="C138" s="4" t="inlineStr">
        <is>
          <t>Não vendido</t>
        </is>
      </c>
      <c r="D138" s="4" t="inlineStr">
        <is>
          <t>2</t>
        </is>
      </c>
      <c r="E138" s="5" t="inlineStr">
        <is>
          <t>200,00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=HYPERLINK("https://leilaoonline.net/lote/detalhe/99290", "128")</f>
      </c>
      <c r="B139" s="4" t="s">
        <f>=HYPERLINK("https://leilaoonline.net/lote/detalhe/99290", "Lote com: Conjunto com 2 cadeiras e 1 mesa.")</f>
      </c>
      <c r="C139" s="4" t="inlineStr">
        <is>
          <t>Não vendido</t>
        </is>
      </c>
      <c r="D139" s="4" t="inlineStr">
        <is>
          <t>1</t>
        </is>
      </c>
      <c r="E139" s="5" t="inlineStr">
        <is>
          <t>100,00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=HYPERLINK("https://leilaoonline.net/lote/detalhe/99291", "129")</f>
      </c>
      <c r="B140" s="4" t="s">
        <f>=HYPERLINK("https://leilaoonline.net/lote/detalhe/99291", "Lote com: Conjunto de 2 mesas e 4 cadeiras ")</f>
      </c>
      <c r="C140" s="4" t="inlineStr">
        <is>
          <t>Não vendido</t>
        </is>
      </c>
      <c r="D140" s="4" t="inlineStr">
        <is>
          <t>2</t>
        </is>
      </c>
      <c r="E140" s="5" t="inlineStr">
        <is>
          <t>300,00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=HYPERLINK("https://leilaoonline.net/lote/detalhe/99292", "130")</f>
      </c>
      <c r="B141" s="4" t="s">
        <f>=HYPERLINK("https://leilaoonline.net/lote/detalhe/99292", "Lote com: Conjunto de 2 mesas e 4 cadeiras ")</f>
      </c>
      <c r="C141" s="4" t="inlineStr">
        <is>
          <t>Não vendido</t>
        </is>
      </c>
      <c r="D141" s="4" t="inlineStr">
        <is>
          <t>1</t>
        </is>
      </c>
      <c r="E141" s="5" t="inlineStr">
        <is>
          <t>200,00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=HYPERLINK("https://leilaoonline.net/lote/detalhe/99293", "131")</f>
      </c>
      <c r="B142" s="4" t="s">
        <f>=HYPERLINK("https://leilaoonline.net/lote/detalhe/99293", "Lote com: 24 cadeiras em corino.")</f>
      </c>
      <c r="C142" s="4" t="inlineStr">
        <is>
          <t>Vendido</t>
        </is>
      </c>
      <c r="D142" s="4" t="inlineStr">
        <is>
          <t>5</t>
        </is>
      </c>
      <c r="E142" s="5" t="inlineStr">
        <is>
          <t>900,00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=HYPERLINK("https://leilaoonline.net/lote/detalhe/99300", "132")</f>
      </c>
      <c r="B143" s="4" t="s">
        <f>=HYPERLINK("https://leilaoonline.net/lote/detalhe/99300", "Lote com: Aproximadamente 18 partes de sofás de canto -  Sem uso - diversos ponta de estoque")</f>
      </c>
      <c r="C143" s="4" t="inlineStr">
        <is>
          <t>Vendido</t>
        </is>
      </c>
      <c r="D143" s="4" t="inlineStr">
        <is>
          <t>3</t>
        </is>
      </c>
      <c r="E143" s="5" t="inlineStr">
        <is>
          <t>900,00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=HYPERLINK("https://leilaoonline.net/lote/detalhe/99301", "133")</f>
      </c>
      <c r="B144" s="4" t="s">
        <f>=HYPERLINK("https://leilaoonline.net/lote/detalhe/99301", "Lote com: 600 kilos de sacaria de estopa - Bom estado ( preço por lote )")</f>
      </c>
      <c r="C144" s="4" t="inlineStr">
        <is>
          <t>Vendido</t>
        </is>
      </c>
      <c r="D144" s="4" t="inlineStr">
        <is>
          <t>6</t>
        </is>
      </c>
      <c r="E144" s="5" t="inlineStr">
        <is>
          <t>1.000,00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=HYPERLINK("https://leilaoonline.net/lote/detalhe/99299", "134")</f>
      </c>
      <c r="B145" s="4" t="s">
        <f>=HYPERLINK("https://leilaoonline.net/lote/detalhe/99299", "Lote com: 2 Pneus 235/50/18")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200,00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=HYPERLINK("https://leilaoonline.net/lote/detalhe/99302", "135")</f>
      </c>
      <c r="B146" s="4" t="s">
        <f>=HYPERLINK("https://leilaoonline.net/lote/detalhe/99302", "Lote com: 500 uni. Catracas com cintas 2.5mm - 400Kg - 5 metros ")</f>
      </c>
      <c r="C146" s="4" t="inlineStr">
        <is>
          <t>Vendido</t>
        </is>
      </c>
      <c r="D146" s="4" t="inlineStr">
        <is>
          <t>22</t>
        </is>
      </c>
      <c r="E146" s="5" t="inlineStr">
        <is>
          <t>3.500,00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=HYPERLINK("https://leilaoonline.net/lote/detalhe/99303", "136")</f>
      </c>
      <c r="B147" s="4" t="s">
        <f>=HYPERLINK("https://leilaoonline.net/lote/detalhe/99303", "Lote com: 10 uni. Ombrelones ( inteiros e faltando peças) ")</f>
      </c>
      <c r="C147" s="4" t="inlineStr">
        <is>
          <t>Vendido</t>
        </is>
      </c>
      <c r="D147" s="4" t="inlineStr">
        <is>
          <t>4</t>
        </is>
      </c>
      <c r="E147" s="5" t="inlineStr">
        <is>
          <t>400,00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=HYPERLINK("https://leilaoonline.net/lote/detalhe/99304", "137")</f>
      </c>
      <c r="B148" s="4" t="s">
        <f>=HYPERLINK("https://leilaoonline.net/lote/detalhe/99304", "Lote com: 80 uni. Bonecos tipo lego colecionáveis ")</f>
      </c>
      <c r="C148" s="4" t="inlineStr">
        <is>
          <t>Vendido</t>
        </is>
      </c>
      <c r="D148" s="4" t="inlineStr">
        <is>
          <t>13</t>
        </is>
      </c>
      <c r="E148" s="5" t="inlineStr">
        <is>
          <t>1.300,00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=HYPERLINK("https://leilaoonline.net/lote/detalhe/99305", "138")</f>
      </c>
      <c r="B149" s="4" t="s">
        <f>=HYPERLINK("https://leilaoonline.net/lote/detalhe/99305", "Lote com: 55 bonecos tipo lego - colecionáveis ")</f>
      </c>
      <c r="C149" s="4" t="inlineStr">
        <is>
          <t>Vendido</t>
        </is>
      </c>
      <c r="D149" s="4" t="inlineStr">
        <is>
          <t>11</t>
        </is>
      </c>
      <c r="E149" s="5" t="inlineStr">
        <is>
          <t>1.100,00</t>
        </is>
      </c>
      <c r="F149" s="4" t="inlineStr">
        <is>
          <t>100.00</t>
        </is>
      </c>
    </row>
    <row collapsed="false" customFormat="false" customHeight="false" hidden="false" ht="12.1" outlineLevel="0" r="150">
      <c r="A150" s="5" t="s">
        <f>=HYPERLINK("https://leilaoonline.net/lote/detalhe/99789", "139")</f>
      </c>
      <c r="B150" s="4" t="s">
        <f>=HYPERLINK("https://leilaoonline.net/lote/detalhe/99789", "Painel de senha 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=HYPERLINK("https://leilaoonline.net/lote/detalhe/99790", "140")</f>
      </c>
      <c r="B151" s="4" t="s">
        <f>=HYPERLINK("https://leilaoonline.net/lote/detalhe/99790", "Seladora Isamaq")</f>
      </c>
      <c r="C151" s="4" t="inlineStr">
        <is>
          <t>Não vendido</t>
        </is>
      </c>
      <c r="D151" s="4" t="inlineStr">
        <is>
          <t>1</t>
        </is>
      </c>
      <c r="E151" s="5" t="inlineStr">
        <is>
          <t>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=HYPERLINK("https://leilaoonline.net/lote/detalhe/99791", "141")</f>
      </c>
      <c r="B152" s="4" t="s">
        <f>=HYPERLINK("https://leilaoonline.net/lote/detalhe/99791", "Lote com: 4 uni. poltrona em corino ")</f>
      </c>
      <c r="C152" s="4" t="inlineStr">
        <is>
          <t>Vendido</t>
        </is>
      </c>
      <c r="D152" s="4" t="inlineStr">
        <is>
          <t>1</t>
        </is>
      </c>
      <c r="E152" s="5" t="inlineStr">
        <is>
          <t>100,00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=HYPERLINK("https://leilaoonline.net/lote/detalhe/99792", "142")</f>
      </c>
      <c r="B153" s="4" t="s">
        <f>=HYPERLINK("https://leilaoonline.net/lote/detalhe/99792", "Lote com: 4 uni. Vídeo-cassete - 1 uni. Flauta - 85 uni. Fitas virgens.")</f>
      </c>
      <c r="C153" s="4" t="inlineStr">
        <is>
          <t>Vendido</t>
        </is>
      </c>
      <c r="D153" s="4" t="inlineStr">
        <is>
          <t>1</t>
        </is>
      </c>
      <c r="E153" s="5" t="inlineStr">
        <is>
          <t>100,00</t>
        </is>
      </c>
      <c r="F153" s="4" t="inlineStr">
        <is>
          <t>100.00</t>
        </is>
      </c>
    </row>
    <row collapsed="false" customFormat="false" customHeight="false" hidden="false" ht="12.1" outlineLevel="0" r="154">
      <c r="A154" s="5" t="s">
        <f>=HYPERLINK("https://leilaoonline.net/lote/detalhe/99793", "143")</f>
      </c>
      <c r="B154" s="4" t="s">
        <f>=HYPERLINK("https://leilaoonline.net/lote/detalhe/99793", "Lote com: 2 sofás de 2 lugares - Suede luxo 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200,00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=HYPERLINK("https://leilaoonline.net/lote/detalhe/99894", "144")</f>
      </c>
      <c r="B155" s="4" t="s">
        <f>=HYPERLINK("https://leilaoonline.net/lote/detalhe/99894", "Lote com: 13 uni. ventiladores - 1 uni. aparelho de senha - 1 unid. microondas ")</f>
      </c>
      <c r="C155" s="4" t="inlineStr">
        <is>
          <t>Não vendido</t>
        </is>
      </c>
      <c r="D155" s="4" t="inlineStr">
        <is>
          <t>4</t>
        </is>
      </c>
      <c r="E155" s="5" t="inlineStr">
        <is>
          <t>400,00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=HYPERLINK("https://leilaoonline.net/lote/detalhe/99895", "145")</f>
      </c>
      <c r="B156" s="4" t="s">
        <f>=HYPERLINK("https://leilaoonline.net/lote/detalhe/99895", "Container - 1000 litros ")</f>
      </c>
      <c r="C156" s="4" t="inlineStr">
        <is>
          <t>Não vendido</t>
        </is>
      </c>
      <c r="D156" s="4" t="inlineStr">
        <is>
          <t>2</t>
        </is>
      </c>
      <c r="E156" s="5" t="inlineStr">
        <is>
          <t>200,00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=HYPERLINK("https://leilaoonline.net/lote/detalhe/100024", "146")</f>
      </c>
      <c r="B157" s="4" t="s">
        <f>=HYPERLINK("https://leilaoonline.net/lote/detalhe/100024", "Lote com: 2 aspiradores de pó 110v")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=HYPERLINK("https://leilaoonline.net/lote/detalhe/100025", "147")</f>
      </c>
      <c r="B158" s="4" t="s">
        <f>=HYPERLINK("https://leilaoonline.net/lote/detalhe/100025", "Lote com: 2 aspiradores de pó 110v")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=HYPERLINK("https://leilaoonline.net/lote/detalhe/100026", "148")</f>
      </c>
      <c r="B159" s="4" t="s">
        <f>=HYPERLINK("https://leilaoonline.net/lote/detalhe/100026", "Lote com: 2 mesas e 4 cadeiras - altos")</f>
      </c>
      <c r="C159" s="4" t="inlineStr">
        <is>
          <t>Vendido</t>
        </is>
      </c>
      <c r="D159" s="4" t="inlineStr">
        <is>
          <t>4</t>
        </is>
      </c>
      <c r="E159" s="5" t="inlineStr">
        <is>
          <t>400,00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=HYPERLINK("https://leilaoonline.net/lote/detalhe/100027", "149")</f>
      </c>
      <c r="B160" s="4" t="s">
        <f>=HYPERLINK("https://leilaoonline.net/lote/detalhe/100027", "Lote com: 2 mesas e 4 cadeiras ")</f>
      </c>
      <c r="C160" s="4" t="inlineStr">
        <is>
          <t>Não vendido</t>
        </is>
      </c>
      <c r="D160" s="4" t="inlineStr">
        <is>
          <t>2</t>
        </is>
      </c>
      <c r="E160" s="5" t="inlineStr">
        <is>
          <t>200,00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=HYPERLINK("https://leilaoonline.net/lote/detalhe/100028", "150")</f>
      </c>
      <c r="B161" s="4" t="s">
        <f>=HYPERLINK("https://leilaoonline.net/lote/detalhe/100028", "Lote com: 2 mesas , 4 cadeiras e 1 cadeira de criança ")</f>
      </c>
      <c r="C161" s="4" t="inlineStr">
        <is>
          <t>Não vendido</t>
        </is>
      </c>
      <c r="D161" s="4" t="inlineStr">
        <is>
          <t>2</t>
        </is>
      </c>
      <c r="E161" s="5" t="inlineStr">
        <is>
          <t>200,00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=HYPERLINK("https://leilaoonline.net/lote/detalhe/100029", "151")</f>
      </c>
      <c r="B162" s="4" t="s">
        <f>=HYPERLINK("https://leilaoonline.net/lote/detalhe/100029", "Bebedouro com filtro 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=HYPERLINK("https://leilaoonline.net/lote/detalhe/100030", "152")</f>
      </c>
      <c r="B163" s="4" t="s">
        <f>=HYPERLINK("https://leilaoonline.net/lote/detalhe/100030", "Lote com: 2 totens para tv.")</f>
      </c>
      <c r="C163" s="4" t="inlineStr">
        <is>
          <t>Vendido</t>
        </is>
      </c>
      <c r="D163" s="4" t="inlineStr">
        <is>
          <t>1</t>
        </is>
      </c>
      <c r="E163" s="5" t="inlineStr">
        <is>
          <t>100,00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=HYPERLINK("https://leilaoonline.net/lote/detalhe/100031", "153")</f>
      </c>
      <c r="B164" s="4" t="s">
        <f>=HYPERLINK("https://leilaoonline.net/lote/detalhe/100031", "Lote com: mesa e 6 cadeiras ")</f>
      </c>
      <c r="C164" s="4" t="inlineStr">
        <is>
          <t>Não vendido</t>
        </is>
      </c>
      <c r="D164" s="4" t="inlineStr">
        <is>
          <t>3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=HYPERLINK("https://leilaoonline.net/lote/detalhe/100032", "154")</f>
      </c>
      <c r="B165" s="4" t="s">
        <f>=HYPERLINK("https://leilaoonline.net/lote/detalhe/100032", "Aquário 1,20m x 0,50m x 0,40m")</f>
      </c>
      <c r="C165" s="4" t="inlineStr">
        <is>
          <t>Não vendido</t>
        </is>
      </c>
      <c r="D165" s="4" t="inlineStr">
        <is>
          <t>2</t>
        </is>
      </c>
      <c r="E165" s="5" t="inlineStr">
        <is>
          <t>200,00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=HYPERLINK("https://leilaoonline.net/lote/detalhe/100034", "155")</f>
      </c>
      <c r="B166" s="4" t="s">
        <f>=HYPERLINK("https://leilaoonline.net/lote/detalhe/100034", "Lote com: 1 mesa e 3 cadeiras em alumínio ")</f>
      </c>
      <c r="C166" s="4" t="inlineStr">
        <is>
          <t>Não vendido</t>
        </is>
      </c>
      <c r="D166" s="4" t="inlineStr">
        <is>
          <t>3</t>
        </is>
      </c>
      <c r="E166" s="5" t="inlineStr">
        <is>
          <t>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=HYPERLINK("https://leilaoonline.net/lote/detalhe/100035", "156")</f>
      </c>
      <c r="B167" s="4" t="s">
        <f>=HYPERLINK("https://leilaoonline.net/lote/detalhe/100035", "Frigobar antigo ")</f>
      </c>
      <c r="C167" s="4" t="inlineStr">
        <is>
          <t>Não vendido</t>
        </is>
      </c>
      <c r="D167" s="4" t="inlineStr">
        <is>
          <t>2</t>
        </is>
      </c>
      <c r="E167" s="5" t="inlineStr">
        <is>
          <t>200,00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=HYPERLINK("https://leilaoonline.net/lote/detalhe/100036", "157")</f>
      </c>
      <c r="B168" s="4" t="s">
        <f>=HYPERLINK("https://leilaoonline.net/lote/detalhe/100036", "Lote com: 20 cadeiras plásticas ")</f>
      </c>
      <c r="C168" s="4" t="inlineStr">
        <is>
          <t>Não vendido</t>
        </is>
      </c>
      <c r="D168" s="4" t="inlineStr">
        <is>
          <t>2</t>
        </is>
      </c>
      <c r="E168" s="5" t="inlineStr">
        <is>
          <t>200,00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=HYPERLINK("https://leilaoonline.net/lote/detalhe/100037", "158")</f>
      </c>
      <c r="B169" s="4" t="s">
        <f>=HYPERLINK("https://leilaoonline.net/lote/detalhe/100037", "Lote com: 4 bancos altos plástico luxo - Tog")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100,00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=HYPERLINK("https://leilaoonline.net/lote/detalhe/100038", "159")</f>
      </c>
      <c r="B170" s="4" t="s">
        <f>=HYPERLINK("https://leilaoonline.net/lote/detalhe/100038", "Lote com: 3 panelas inox Tramontina e 1 micro-ondas ")</f>
      </c>
      <c r="C170" s="4" t="inlineStr">
        <is>
          <t>Não vendido</t>
        </is>
      </c>
      <c r="D170" s="4" t="inlineStr">
        <is>
          <t>3</t>
        </is>
      </c>
      <c r="E170" s="5" t="inlineStr">
        <is>
          <t>300,00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=HYPERLINK("https://leilaoonline.net/lote/detalhe/100072", "160")</f>
      </c>
      <c r="B171" s="4" t="s">
        <f>=HYPERLINK("https://leilaoonline.net/lote/detalhe/100072", "Aproximadamente 100 kilos de plásticos usados pra decoração de vasos e ambientes  (cor misto)")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=HYPERLINK("https://leilaoonline.net/lote/detalhe/100073", "161")</f>
      </c>
      <c r="B172" s="4" t="s">
        <f>=HYPERLINK("https://leilaoonline.net/lote/detalhe/100073", "Aproximadamente 120 kilos de plásticos usados pra decoração de vasos (cor laranja)")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200,00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=HYPERLINK("https://leilaoonline.net/lote/detalhe/100074", "162")</f>
      </c>
      <c r="B173" s="4" t="s">
        <f>=HYPERLINK("https://leilaoonline.net/lote/detalhe/100074", "Aproximadamente 80 kilos de plásticos usados pra decoração de vasos ( cor amarelo)")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200,00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=HYPERLINK("https://leilaoonline.net/lote/detalhe/100075", "163")</f>
      </c>
      <c r="B174" s="4" t="s">
        <f>=HYPERLINK("https://leilaoonline.net/lote/detalhe/100075", "Aproximadamente 120 kilos de plásticos usados pra decoração de vasos ( cor café)")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=HYPERLINK("https://leilaoonline.net/lote/detalhe/100319", "164")</f>
      </c>
      <c r="B175" s="4" t="s">
        <f>=HYPERLINK("https://leilaoonline.net/lote/detalhe/100319", "Lote com: 7 suportes para tv.")</f>
      </c>
      <c r="C175" s="4" t="inlineStr">
        <is>
          <t>Vendido</t>
        </is>
      </c>
      <c r="D175" s="4" t="inlineStr">
        <is>
          <t>1</t>
        </is>
      </c>
      <c r="E175" s="5" t="inlineStr">
        <is>
          <t>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=HYPERLINK("https://leilaoonline.net/lote/detalhe/100320", "165")</f>
      </c>
      <c r="B176" s="4" t="s">
        <f>=HYPERLINK("https://leilaoonline.net/lote/detalhe/100320", "Lote com: 2 tvs. LG 42 polegadas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900,00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=HYPERLINK("https://leilaoonline.net/lote/detalhe/100321", "166")</f>
      </c>
      <c r="B177" s="4" t="s">
        <f>=HYPERLINK("https://leilaoonline.net/lote/detalhe/100321", "Tv LG 42 pol.")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450,00</t>
        </is>
      </c>
      <c r="F177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2026-04-15T02:43:03.00Z</dcterms:created>
  <dc:creator>Tellks Tecnologia</dc:creator>
  <cp:revision>0</cp:revision>
</cp:coreProperties>
</file>