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TRATORES  - 9 CARREGADEIRAS - 40 TRANSBORDOS - EIXOS - PINHÕES - COL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=HYPERLINK("https://leilaoonline.net/lote/detalhe/95341", "156")</f>
      </c>
      <c r="B11" s="4" t="s">
        <f>=HYPERLINK("https://leilaoonline.net/lote/detalhe/95341", "CARREGADEIRA MASSEY FERG. 290 S CAR, ANO 1985, FR4200126, ( OBS. FAZER MOTOR) LOC.PARAGUAÇU PAULISTA ")</f>
      </c>
      <c r="C11" s="4" t="inlineStr">
        <is>
          <t>Vendido</t>
        </is>
      </c>
      <c r="D11" s="4" t="inlineStr">
        <is>
          <t>45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=HYPERLINK("https://leilaoonline.net/lote/detalhe/95340", "157")</f>
      </c>
      <c r="B12" s="4" t="s">
        <f>=HYPERLINK("https://leilaoonline.net/lote/detalhe/95340", "TRATOR VALTRA BM 125 I, ANO 2012, FR4200352 ( CAMBIO E EIXO DIANTEIRO QUEBRADO) LOC. PARAGUAÇU PAULISTA")</f>
      </c>
      <c r="C12" s="4" t="inlineStr">
        <is>
          <t>Vendido</t>
        </is>
      </c>
      <c r="D12" s="4" t="inlineStr">
        <is>
          <t>83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=HYPERLINK("https://leilaoonline.net/lote/detalhe/95339", "158")</f>
      </c>
      <c r="B13" s="4" t="s">
        <f>=HYPERLINK("https://leilaoonline.net/lote/detalhe/95339", "TRATOR VALTRA BM 125 I, ANO 2013, FR4200544  ( CAMBIO QUEBRADO) LOC. PARAGUAÇU PAULISTA")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=HYPERLINK("https://leilaoonline.net/lote/detalhe/95342", "160")</f>
      </c>
      <c r="B14" s="4" t="s">
        <f>=HYPERLINK("https://leilaoonline.net/lote/detalhe/95342", " TRATOR MASSEY FERGUSON 292 4X4, ANO 1999, FR4200088, LOC.PARAGUAÇU PAULISTA ")</f>
      </c>
      <c r="C14" s="4" t="inlineStr">
        <is>
          <t>Vendido</t>
        </is>
      </c>
      <c r="D14" s="4" t="inlineStr">
        <is>
          <t>43</t>
        </is>
      </c>
      <c r="E14" s="5" t="inlineStr">
        <is>
          <t>77.000,00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=HYPERLINK("https://leilaoonline.net/lote/detalhe/95345", "161")</f>
      </c>
      <c r="B15" s="4" t="s">
        <f>=HYPERLINK("https://leilaoonline.net/lote/detalhe/95345", "TRATOR VALTRA BH 180, ANO 2014, FR4200564, LOC.PARAGUAÇU PAULISTA ")</f>
      </c>
      <c r="C15" s="4" t="inlineStr">
        <is>
          <t>Vendido</t>
        </is>
      </c>
      <c r="D15" s="4" t="inlineStr">
        <is>
          <t>93</t>
        </is>
      </c>
      <c r="E15" s="5" t="inlineStr">
        <is>
          <t>159.000,00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=HYPERLINK("https://leilaoonline.net/lote/detalhe/95346", "162")</f>
      </c>
      <c r="B16" s="4" t="s">
        <f>=HYPERLINK("https://leilaoonline.net/lote/detalhe/95346", " TRATOR VALTRA BH 180, ANO 2014, FR4200565,( FAZER MOTOR)  LOC.PARAGUAÇU PAULISTA ")</f>
      </c>
      <c r="C16" s="4" t="inlineStr">
        <is>
          <t>Vendido</t>
        </is>
      </c>
      <c r="D16" s="4" t="inlineStr">
        <is>
          <t>86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=HYPERLINK("https://leilaoonline.net/lote/detalhe/95343", "163")</f>
      </c>
      <c r="B17" s="4" t="s">
        <f>=HYPERLINK("https://leilaoonline.net/lote/detalhe/95343", " TRATOR VALTRA BH 180, ANO 2013, FR4200566, ( DIFERENCIAL DIANTEIRO) LOC. PARAGUAÇU PAULISTA 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=HYPERLINK("https://leilaoonline.net/lote/detalhe/95344", "164")</f>
      </c>
      <c r="B18" s="4" t="s">
        <f>=HYPERLINK("https://leilaoonline.net/lote/detalhe/95344", " TRATOR MASSEY FERGUSON 283 S, ANO 1995, FR4200025, ( FREIO TRASEIRO) LOC. PARAGUAÇU PAULISTA  ")</f>
      </c>
      <c r="C18" s="4" t="inlineStr">
        <is>
          <t>Vendido</t>
        </is>
      </c>
      <c r="D18" s="4" t="inlineStr">
        <is>
          <t>64</t>
        </is>
      </c>
      <c r="E18" s="5" t="inlineStr">
        <is>
          <t>60.500,00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=HYPERLINK("https://leilaoonline.net/lote/detalhe/95348", "165")</f>
      </c>
      <c r="B19" s="4" t="s">
        <f>=HYPERLINK("https://leilaoonline.net/lote/detalhe/95348", " TRATOR VALTRA BH 180, ANO 2013, FR4200558, LOC. PARAGUAÇU PAULISTA ")</f>
      </c>
      <c r="C19" s="4" t="inlineStr">
        <is>
          <t>Vendido</t>
        </is>
      </c>
      <c r="D19" s="4" t="inlineStr">
        <is>
          <t>89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=HYPERLINK("https://leilaoonline.net/lote/detalhe/95347", "166")</f>
      </c>
      <c r="B20" s="4" t="s">
        <f>=HYPERLINK("https://leilaoonline.net/lote/detalhe/95347", " CARREGADEIRA VALTRA BM 100 CAR, ANO 2012, FR4200464,  CAMBIO, MOTOR ,CABINE, LOC. PARAGUAÇU PAULISTA  ")</f>
      </c>
      <c r="C20" s="4" t="inlineStr">
        <is>
          <t>Vendido</t>
        </is>
      </c>
      <c r="D20" s="4" t="inlineStr">
        <is>
          <t>56</t>
        </is>
      </c>
      <c r="E20" s="5" t="inlineStr">
        <is>
          <t>97.000,00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=HYPERLINK("https://leilaoonline.net/lote/detalhe/95350", "167")</f>
      </c>
      <c r="B21" s="4" t="s">
        <f>=HYPERLINK("https://leilaoonline.net/lote/detalhe/95350", "TRANSBORDO VT-10 SANTAL CANA PICADA, ANO 2010, FR4401234, LOC. PARAGUAÇU PAULISTA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=HYPERLINK("https://leilaoonline.net/lote/detalhe/95351", "168")</f>
      </c>
      <c r="B22" s="4" t="s">
        <f>=HYPERLINK("https://leilaoonline.net/lote/detalhe/95351", "TRANSBORDO TAC 9500 CIVVEMASA CANA PICADA, ANO 2006, FR4400506, LOC.PARAGUAÇU PAULISTA")</f>
      </c>
      <c r="C22" s="4" t="inlineStr">
        <is>
          <t>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=HYPERLINK("https://leilaoonline.net/lote/detalhe/95352", "169")</f>
      </c>
      <c r="B23" s="4" t="s">
        <f>=HYPERLINK("https://leilaoonline.net/lote/detalhe/95352", "TRANSBORDO CANA PICADA TAC 9500 CIVEMASA, ANO 2006, FR4400508, LOC. PARAGUAÇU PAULISTA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=HYPERLINK("https://leilaoonline.net/lote/detalhe/95940", "172")</f>
      </c>
      <c r="B24" s="4" t="s">
        <f>=HYPERLINK("https://leilaoonline.net/lote/detalhe/95940", "03 VOLANDEIRAS C/ EIXO, DENTE RETO DO ACIONAMENTO , SF , LOC. PARAGUAÇU PAULISTA ")</f>
      </c>
      <c r="C24" s="4" t="inlineStr">
        <is>
          <t>Vendido</t>
        </is>
      </c>
      <c r="D24" s="4" t="inlineStr">
        <is>
          <t>113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=HYPERLINK("https://leilaoonline.net/lote/detalhe/95249", "173")</f>
      </c>
      <c r="B25" s="4" t="s">
        <f>=HYPERLINK("https://leilaoonline.net/lote/detalhe/95249", " 8 CAIXAS MANCAL SUPERIOR MOENDA 66' E 54` , SF. LOC. PARAGUAÇU PAULISTA")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=HYPERLINK("https://leilaoonline.net/lote/detalhe/95250", "175")</f>
      </c>
      <c r="B26" s="4" t="s">
        <f>=HYPERLINK("https://leilaoonline.net/lote/detalhe/95250", " 07 EIXOS - VEJA ESPECIFICAÇÕES DO LOTE , LOC. PARAGUAÇU PAULISTA ")</f>
      </c>
      <c r="C26" s="4" t="inlineStr">
        <is>
          <t>Vendido</t>
        </is>
      </c>
      <c r="D26" s="4" t="inlineStr">
        <is>
          <t>62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=HYPERLINK("https://leilaoonline.net/lote/detalhe/95248", "176")</f>
      </c>
      <c r="B27" s="4" t="s">
        <f>=HYPERLINK("https://leilaoonline.net/lote/detalhe/95248", "03- PINHAO DIVERSOS, VEJA ABAIXO ESPECIFICAÇÕES,  SF., LOC. PARAGUAÇU PAULISTA ")</f>
      </c>
      <c r="C27" s="4" t="inlineStr">
        <is>
          <t>Vendido</t>
        </is>
      </c>
      <c r="D27" s="4" t="inlineStr">
        <is>
          <t>37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=HYPERLINK("https://leilaoonline.net/lote/detalhe/95338", "177")</f>
      </c>
      <c r="B28" s="4" t="s">
        <f>=HYPERLINK("https://leilaoonline.net/lote/detalhe/95338", " LOTE DE SUCATA MÁQUINA DE SOLDA, SF, LOC. NARANDIBA 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=HYPERLINK("https://leilaoonline.net/lote/detalhe/95316", "178")</f>
      </c>
      <c r="B29" s="4" t="s">
        <f>=HYPERLINK("https://leilaoonline.net/lote/detalhe/95316", " TRANSBORDO CANA PICADA, ANO 2007, FR4400719, LOC. NARANDIBA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=HYPERLINK("https://leilaoonline.net/lote/detalhe/95257", "179")</f>
      </c>
      <c r="B30" s="4" t="s">
        <f>=HYPERLINK("https://leilaoonline.net/lote/detalhe/95257", " GRADE ARADORA  N. CIVEMASA 52X22, PESADA DE ARRASTO EQUIPADA , ANO 2013, FR4401374, LOC. NARANDIBA  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25.500,00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=HYPERLINK("https://leilaoonline.net/lote/detalhe/95259", "180")</f>
      </c>
      <c r="B31" s="4" t="s">
        <f>=HYPERLINK("https://leilaoonline.net/lote/detalhe/95259", " GRADE ARADORA N. CIVEMASA 52X22, PESADA DE ARRASTO EQUIPADA , FR4401375, LOC.NARANDIBA 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=HYPERLINK("https://leilaoonline.net/lote/detalhe/95319", "181")</f>
      </c>
      <c r="B32" s="4" t="s">
        <f>=HYPERLINK("https://leilaoonline.net/lote/detalhe/95319", "GRADE A.I CIVEMASA 40x28, ARADORA PESADA DE ARRASTO EQUIPADA , ANO 2007, FR4400225,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=HYPERLINK("https://leilaoonline.net/lote/detalhe/95273", "182")</f>
      </c>
      <c r="B33" s="4" t="s">
        <f>=HYPERLINK("https://leilaoonline.net/lote/detalhe/95273", " GRADE A.I - TATU 30x28, ARADORA PESADA DE ARRASTO EQUIPADA , ANO 1992, FR4400002, LOC. NARANDIBA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=HYPERLINK("https://leilaoonline.net/lote/detalhe/95322", "183")</f>
      </c>
      <c r="B34" s="4" t="s">
        <f>=HYPERLINK("https://leilaoonline.net/lote/detalhe/95322", " GRADE N. CIVEMASA 52x22, ARADORA PESADA DE ARRASTO EQUIPADA , ANO 2006, FR4400193, LOC.NARANDIBA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=HYPERLINK("https://leilaoonline.net/lote/detalhe/95274", "184")</f>
      </c>
      <c r="B35" s="4" t="s">
        <f>=HYPERLINK("https://leilaoonline.net/lote/detalhe/95274", " CULTIVADOR PALHA 3 LINHAS SOLLUS, ANO 2009, FR4400892, LOC. NARANDIBA 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=HYPERLINK("https://leilaoonline.net/lote/detalhe/95267", "185")</f>
      </c>
      <c r="B36" s="4" t="s">
        <f>=HYPERLINK("https://leilaoonline.net/lote/detalhe/95267", " CULTIVADOR ADUBADOR SOLLUS 3 LINHAS, ANO 2010, FR4400948, LOC. NARANDIBA  ")</f>
      </c>
      <c r="C36" s="4" t="inlineStr">
        <is>
          <t>Vendido</t>
        </is>
      </c>
      <c r="D36" s="4" t="inlineStr">
        <is>
          <t>5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=HYPERLINK("https://leilaoonline.net/lote/detalhe/95326", "186")</f>
      </c>
      <c r="B37" s="4" t="s">
        <f>=HYPERLINK("https://leilaoonline.net/lote/detalhe/95326", " SULCADOR 3 LINHAS SOLLUS, ANO 2008, FR4400814, LOC. NARANBIDA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=HYPERLINK("https://leilaoonline.net/lote/detalhe/95277", "187")</f>
      </c>
      <c r="B38" s="4" t="s">
        <f>=HYPERLINK("https://leilaoonline.net/lote/detalhe/95277", " CULTIVADOR ADUBADOR SOLLUS 3 LINHAS, ANO 2006, FR4400218, LOC. NARANDIBA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=HYPERLINK("https://leilaoonline.net/lote/detalhe/95325", "188")</f>
      </c>
      <c r="B39" s="4" t="s">
        <f>=HYPERLINK("https://leilaoonline.net/lote/detalhe/95325", " CULTIVADOR ADUBADOR SOLLUS 3 LINHAS, ANO 2006, FR4400217, LOC. NARANDIBA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=HYPERLINK("https://leilaoonline.net/lote/detalhe/95328", "189")</f>
      </c>
      <c r="B40" s="4" t="s">
        <f>=HYPERLINK("https://leilaoonline.net/lote/detalhe/95328", " CULTIVADOR ADUBADOR SOLLUS 3 LINHAS, ANO 2009, FR4400893, LOC. NARANDIBA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=HYPERLINK("https://leilaoonline.net/lote/detalhe/95305", "190")</f>
      </c>
      <c r="B41" s="4" t="s">
        <f>=HYPERLINK("https://leilaoonline.net/lote/detalhe/95305", " TRANSBORDO CANA PICADA, ANO 2008, FR4400818, LOC. NARANDIBA ")</f>
      </c>
      <c r="C41" s="4" t="inlineStr">
        <is>
          <t>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=HYPERLINK("https://leilaoonline.net/lote/detalhe/95311", "191")</f>
      </c>
      <c r="B42" s="4" t="s">
        <f>=HYPERLINK("https://leilaoonline.net/lote/detalhe/95311", " TRANSBORDO CANA PICADA, ANO 2007, FR4400718, LOC. NARANDIBA ")</f>
      </c>
      <c r="C42" s="4" t="inlineStr">
        <is>
          <t>Vendido</t>
        </is>
      </c>
      <c r="D42" s="4" t="inlineStr">
        <is>
          <t>8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=HYPERLINK("https://leilaoonline.net/lote/detalhe/95266", "192")</f>
      </c>
      <c r="B43" s="4" t="s">
        <f>=HYPERLINK("https://leilaoonline.net/lote/detalhe/95266", " TRANSBORDO CANA PICADA, ANO 2008, FR4400834, LOC. NARANDIBA ")</f>
      </c>
      <c r="C43" s="4" t="inlineStr">
        <is>
          <t>Vendido</t>
        </is>
      </c>
      <c r="D43" s="4" t="inlineStr">
        <is>
          <t>9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=HYPERLINK("https://leilaoonline.net/lote/detalhe/95307", "193")</f>
      </c>
      <c r="B44" s="4" t="s">
        <f>=HYPERLINK("https://leilaoonline.net/lote/detalhe/95307", " TRANSBORDO CANA PICADA, ANO 2007, FR 4400550, LOC. NARANDIBA ")</f>
      </c>
      <c r="C44" s="4" t="inlineStr">
        <is>
          <t>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=HYPERLINK("https://leilaoonline.net/lote/detalhe/95309", "194")</f>
      </c>
      <c r="B45" s="4" t="s">
        <f>=HYPERLINK("https://leilaoonline.net/lote/detalhe/95309", " TRANSBORDO CANA PICADA, ANO 2014, FR4401988, LOC. NARANDIBA")</f>
      </c>
      <c r="C45" s="4" t="inlineStr">
        <is>
          <t>Vendido</t>
        </is>
      </c>
      <c r="D45" s="4" t="inlineStr">
        <is>
          <t>6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=HYPERLINK("https://leilaoonline.net/lote/detalhe/95308", "195")</f>
      </c>
      <c r="B46" s="4" t="s">
        <f>=HYPERLINK("https://leilaoonline.net/lote/detalhe/95308", " TRANSBORDO CANA PICADA, ANO 2014, FR4401987, LOC.NARANDIBA")</f>
      </c>
      <c r="C46" s="4" t="inlineStr">
        <is>
          <t>Vendido</t>
        </is>
      </c>
      <c r="D46" s="4" t="inlineStr">
        <is>
          <t>7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=HYPERLINK("https://leilaoonline.net/lote/detalhe/95310", "196")</f>
      </c>
      <c r="B47" s="4" t="s">
        <f>=HYPERLINK("https://leilaoonline.net/lote/detalhe/95310", " TRANSBORDO CANA PICADA, ANO 2012, FR4401307,  LOC. NARANDIBA ")</f>
      </c>
      <c r="C47" s="4" t="inlineStr">
        <is>
          <t>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=HYPERLINK("https://leilaoonline.net/lote/detalhe/95317", "197")</f>
      </c>
      <c r="B48" s="4" t="s">
        <f>=HYPERLINK("https://leilaoonline.net/lote/detalhe/95317", " TRANSBORDO CANA PICADA, ANO 2012, FR4401254, LOC. NARANDIBA ")</f>
      </c>
      <c r="C48" s="4" t="inlineStr">
        <is>
          <t>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=HYPERLINK("https://leilaoonline.net/lote/detalhe/95312", "198")</f>
      </c>
      <c r="B49" s="4" t="s">
        <f>=HYPERLINK("https://leilaoonline.net/lote/detalhe/95312", " TRANSBORDO CANA PICADA, ANO 2012, FR4401318, LOC. NARANDIBA ")</f>
      </c>
      <c r="C49" s="4" t="inlineStr">
        <is>
          <t>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=HYPERLINK("https://leilaoonline.net/lote/detalhe/95302", "199")</f>
      </c>
      <c r="B50" s="4" t="s">
        <f>=HYPERLINK("https://leilaoonline.net/lote/detalhe/95302", " TRANSBORDO CANA PICADA, ANO 2010, FR4400929, LOC.NARANDIBA ")</f>
      </c>
      <c r="C50" s="4" t="inlineStr">
        <is>
          <t>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=HYPERLINK("https://leilaoonline.net/lote/detalhe/95314", "200")</f>
      </c>
      <c r="B51" s="4" t="s">
        <f>=HYPERLINK("https://leilaoonline.net/lote/detalhe/95314", " TRANSBORDO CANA PICADA, ANO 2011, FR4401041, LOC. NARANDIBA ")</f>
      </c>
      <c r="C51" s="4" t="inlineStr">
        <is>
          <t>Vendido</t>
        </is>
      </c>
      <c r="D51" s="4" t="inlineStr">
        <is>
          <t>6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=HYPERLINK("https://leilaoonline.net/lote/detalhe/95313", "201")</f>
      </c>
      <c r="B52" s="4" t="s">
        <f>=HYPERLINK("https://leilaoonline.net/lote/detalhe/95313", " TRANSBORDO CANA PICADA, ANO 2011, FR4401009, LOC. NARANDIBA 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=HYPERLINK("https://leilaoonline.net/lote/detalhe/95315", "202")</f>
      </c>
      <c r="B53" s="4" t="s">
        <f>=HYPERLINK("https://leilaoonline.net/lote/detalhe/95315", " TRANSBORDO CANA PICADA, ANO 2012, FR4401311, LOC. NARANDIBA ")</f>
      </c>
      <c r="C53" s="4" t="inlineStr">
        <is>
          <t>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=HYPERLINK("https://leilaoonline.net/lote/detalhe/95279", "203")</f>
      </c>
      <c r="B54" s="4" t="s">
        <f>=HYPERLINK("https://leilaoonline.net/lote/detalhe/95279", "PREPARADOR MINIMO D SOLO, ANO 2013, FR4401392, LOC. NARANDIBA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=HYPERLINK("https://leilaoonline.net/lote/detalhe/95281", "204")</f>
      </c>
      <c r="B55" s="4" t="s">
        <f>=HYPERLINK("https://leilaoonline.net/lote/detalhe/95281", "PREPARADOR MINIMO D SOLO, ANO 2013, FR4401389, LOC.NARANDIBA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=HYPERLINK("https://leilaoonline.net/lote/detalhe/95297", "205")</f>
      </c>
      <c r="B56" s="4" t="s">
        <f>=HYPERLINK("https://leilaoonline.net/lote/detalhe/95297", " TRANSBORDO CANA PICADA, ANO 2012, FR4401308 , LOC.NARANDIBA ")</f>
      </c>
      <c r="C56" s="4" t="inlineStr">
        <is>
          <t>Vendido</t>
        </is>
      </c>
      <c r="D56" s="4" t="inlineStr">
        <is>
          <t>5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=HYPERLINK("https://leilaoonline.net/lote/detalhe/95296", "206")</f>
      </c>
      <c r="B57" s="4" t="s">
        <f>=HYPERLINK("https://leilaoonline.net/lote/detalhe/95296", " TRATOR VALTRA MODELO BH 180 4X4, ANO 2014, FR4200570, LOC. NARANBIDA ")</f>
      </c>
      <c r="C57" s="4" t="inlineStr">
        <is>
          <t>Vendido</t>
        </is>
      </c>
      <c r="D57" s="4" t="inlineStr">
        <is>
          <t>87</t>
        </is>
      </c>
      <c r="E57" s="5" t="inlineStr">
        <is>
          <t>152.000,00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=HYPERLINK("https://leilaoonline.net/lote/detalhe/95256", "207")</f>
      </c>
      <c r="B58" s="4" t="s">
        <f>=HYPERLINK("https://leilaoonline.net/lote/detalhe/95256", " TRATOR VALTRA 700, ( SUCATA ) ANO 2006, FR4200005, LOC.NARANDIBA ")</f>
      </c>
      <c r="C58" s="4" t="inlineStr">
        <is>
          <t>Vendido</t>
        </is>
      </c>
      <c r="D58" s="4" t="inlineStr">
        <is>
          <t>101</t>
        </is>
      </c>
      <c r="E58" s="5" t="inlineStr">
        <is>
          <t>83.000,00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=HYPERLINK("https://leilaoonline.net/lote/detalhe/95291", "208")</f>
      </c>
      <c r="B59" s="4" t="s">
        <f>=HYPERLINK("https://leilaoonline.net/lote/detalhe/95291", " TRATOR VALTRA MODELO BH 180 4X4, ANO 2014,  FR4200560. LOC. NARANDIBA 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=HYPERLINK("https://leilaoonline.net/lote/detalhe/95300", "209")</f>
      </c>
      <c r="B60" s="4" t="s">
        <f>=HYPERLINK("https://leilaoonline.net/lote/detalhe/95300", " TRATOR MASSEY FERGUSON 283 4X4, ANO 1995,  FR4200021, LOC.NARANDIBA")</f>
      </c>
      <c r="C60" s="4" t="inlineStr">
        <is>
          <t>Vendido</t>
        </is>
      </c>
      <c r="D60" s="4" t="inlineStr">
        <is>
          <t>83</t>
        </is>
      </c>
      <c r="E60" s="5" t="inlineStr">
        <is>
          <t>74.000,00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=HYPERLINK("https://leilaoonline.net/lote/detalhe/95294", "210")</f>
      </c>
      <c r="B61" s="4" t="s">
        <f>=HYPERLINK("https://leilaoonline.net/lote/detalhe/95294", " TRATOR VALTRA BM 125I, ANO 2013, FR4200540, LOC. NARANDIBA ")</f>
      </c>
      <c r="C61" s="4" t="inlineStr">
        <is>
          <t>Vendido</t>
        </is>
      </c>
      <c r="D61" s="4" t="inlineStr">
        <is>
          <t>104</t>
        </is>
      </c>
      <c r="E61" s="5" t="inlineStr">
        <is>
          <t>178.000,00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=HYPERLINK("https://leilaoonline.net/lote/detalhe/95264", "211")</f>
      </c>
      <c r="B62" s="4" t="s">
        <f>=HYPERLINK("https://leilaoonline.net/lote/detalhe/95264", " TRANSBORDO CANA PICADA, ANO 2012, FR4401310, LOC.NARANDIBA  ")</f>
      </c>
      <c r="C62" s="4" t="inlineStr">
        <is>
          <t>Vendido</t>
        </is>
      </c>
      <c r="D62" s="4" t="inlineStr">
        <is>
          <t>4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=HYPERLINK("https://leilaoonline.net/lote/detalhe/95299", "212")</f>
      </c>
      <c r="B63" s="4" t="s">
        <f>=HYPERLINK("https://leilaoonline.net/lote/detalhe/95299", " TRANSBORDO CANA PICADA, ANO 2014, FR4401962, LOC. NARANDIBA ")</f>
      </c>
      <c r="C63" s="4" t="inlineStr">
        <is>
          <t>Vendido</t>
        </is>
      </c>
      <c r="D63" s="4" t="inlineStr">
        <is>
          <t>6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=HYPERLINK("https://leilaoonline.net/lote/detalhe/95265", "213")</f>
      </c>
      <c r="B64" s="4" t="s">
        <f>=HYPERLINK("https://leilaoonline.net/lote/detalhe/95265", " TRANSBORDO CANA PICADA, ANO 2012, FR4401303, LOC. NARANDIBA")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=HYPERLINK("https://leilaoonline.net/lote/detalhe/95263", "214")</f>
      </c>
      <c r="B65" s="4" t="s">
        <f>=HYPERLINK("https://leilaoonline.net/lote/detalhe/95263", " TRANSBORDO CANA PICADA, ANO 2012, FR4401309 , LOC.NARANDIBA ")</f>
      </c>
      <c r="C65" s="4" t="inlineStr">
        <is>
          <t>Vendido</t>
        </is>
      </c>
      <c r="D65" s="4" t="inlineStr">
        <is>
          <t>4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=HYPERLINK("https://leilaoonline.net/lote/detalhe/95303", "215")</f>
      </c>
      <c r="B66" s="4" t="s">
        <f>=HYPERLINK("https://leilaoonline.net/lote/detalhe/95303", " TRANSBORDO CANA PICADA, ANO 2014, FR4401981, LOC. NARANBIDA ")</f>
      </c>
      <c r="C66" s="4" t="inlineStr">
        <is>
          <t>Vendido</t>
        </is>
      </c>
      <c r="D66" s="4" t="inlineStr">
        <is>
          <t>4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=HYPERLINK("https://leilaoonline.net/lote/detalhe/95269", "216")</f>
      </c>
      <c r="B67" s="4" t="s">
        <f>=HYPERLINK("https://leilaoonline.net/lote/detalhe/95269", " TRANSBORDO CANA PICADA, ANO 2013, FR 5000124, LOC. NARANDIBA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=HYPERLINK("https://leilaoonline.net/lote/detalhe/95306", "217")</f>
      </c>
      <c r="B68" s="4" t="s">
        <f>=HYPERLINK("https://leilaoonline.net/lote/detalhe/95306", " TRANSBORDO CANA PICADA, ANO 2013, FR5000125, LOC. NARANDIBA ")</f>
      </c>
      <c r="C68" s="4" t="inlineStr">
        <is>
          <t>Vendido</t>
        </is>
      </c>
      <c r="D68" s="4" t="inlineStr">
        <is>
          <t>19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=HYPERLINK("https://leilaoonline.net/lote/detalhe/95332", "218")</f>
      </c>
      <c r="B69" s="4" t="s">
        <f>=HYPERLINK("https://leilaoonline.net/lote/detalhe/95332", " CAÇAMBA BASCULANTE 12 M4, SF, LOC. NARANDIBA ")</f>
      </c>
      <c r="C69" s="4" t="inlineStr">
        <is>
          <t>Vendido</t>
        </is>
      </c>
      <c r="D69" s="4" t="inlineStr">
        <is>
          <t>41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=HYPERLINK("https://leilaoonline.net/lote/detalhe/95301", "219")</f>
      </c>
      <c r="B70" s="4" t="s">
        <f>=HYPERLINK("https://leilaoonline.net/lote/detalhe/95301", " TRATOR VALTRA MODELO BH 180 4X4, ANO 2014, FR4200562, LOC. NARANDIBA ")</f>
      </c>
      <c r="C70" s="4" t="inlineStr">
        <is>
          <t>Vendido</t>
        </is>
      </c>
      <c r="D70" s="4" t="inlineStr">
        <is>
          <t>71</t>
        </is>
      </c>
      <c r="E70" s="5" t="inlineStr">
        <is>
          <t>149.000,00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=HYPERLINK("https://leilaoonline.net/lote/detalhe/95292", "220")</f>
      </c>
      <c r="B71" s="4" t="s">
        <f>=HYPERLINK("https://leilaoonline.net/lote/detalhe/95292", " TRATOR VALTRA MODELO BH 180 4X4, ANO 2014, FR4200561. LOC. NARANDIBA  ")</f>
      </c>
      <c r="C71" s="4" t="inlineStr">
        <is>
          <t>Vendido</t>
        </is>
      </c>
      <c r="D71" s="4" t="inlineStr">
        <is>
          <t>94</t>
        </is>
      </c>
      <c r="E71" s="5" t="inlineStr">
        <is>
          <t>154.000,00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=HYPERLINK("https://leilaoonline.net/lote/detalhe/95335", "221")</f>
      </c>
      <c r="B72" s="4" t="s">
        <f>=HYPERLINK("https://leilaoonline.net/lote/detalhe/95335", " GUINCHO HIDRÁULICO 3 PONTOS, SF, LOC. NARANDIBA ")</f>
      </c>
      <c r="C72" s="4" t="inlineStr">
        <is>
          <t>Vendido</t>
        </is>
      </c>
      <c r="D72" s="4" t="inlineStr">
        <is>
          <t>23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=HYPERLINK("https://leilaoonline.net/lote/detalhe/95261", "223")</f>
      </c>
      <c r="B73" s="4" t="s">
        <f>=HYPERLINK("https://leilaoonline.net/lote/detalhe/95261", " CARREGADEIRA CANA VALTRA BM 100, ANO 2012, FR4200448, LOC.NARANDIBA 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=HYPERLINK("https://leilaoonline.net/lote/detalhe/95288", "224")</f>
      </c>
      <c r="B74" s="4" t="s">
        <f>=HYPERLINK("https://leilaoonline.net/lote/detalhe/95288", " CARREGADEIRA CANA VALTRA BM 100, ANO 2012, FR4200431, LOC. NARANDIBA 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=HYPERLINK("https://leilaoonline.net/lote/detalhe/95293", "225")</f>
      </c>
      <c r="B75" s="4" t="s">
        <f>=HYPERLINK("https://leilaoonline.net/lote/detalhe/95293", "TRATOR MASSEY FERGUSON 283 4X4,ANO 1995, FR4200019, LOC.NARANDIBA")</f>
      </c>
      <c r="C75" s="4" t="inlineStr">
        <is>
          <t>Vendido</t>
        </is>
      </c>
      <c r="D75" s="4" t="inlineStr">
        <is>
          <t>58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=HYPERLINK("https://leilaoonline.net/lote/detalhe/95298", "226")</f>
      </c>
      <c r="B76" s="4" t="s">
        <f>=HYPERLINK("https://leilaoonline.net/lote/detalhe/95298", " TRATOR VALTRA MODELO BH 180 4X4, ANO 2013, FR4200555, LOC. NARANDIBA ")</f>
      </c>
      <c r="C76" s="4" t="inlineStr">
        <is>
          <t>Vendido</t>
        </is>
      </c>
      <c r="D76" s="4" t="inlineStr">
        <is>
          <t>66</t>
        </is>
      </c>
      <c r="E76" s="5" t="inlineStr">
        <is>
          <t>154.000,00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=HYPERLINK("https://leilaoonline.net/lote/detalhe/95260", "227")</f>
      </c>
      <c r="B77" s="4" t="s">
        <f>=HYPERLINK("https://leilaoonline.net/lote/detalhe/95260", " TRATOR VALTRA BM 125I, ANO 2013, FR4200535, LOC. NARANDIBA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=HYPERLINK("https://leilaoonline.net/lote/detalhe/95304", "228")</f>
      </c>
      <c r="B78" s="4" t="s">
        <f>=HYPERLINK("https://leilaoonline.net/lote/detalhe/95304", " TRANSBORDO CANA PICADA, ANO 2008, FR 4400850, LOC. NARANDIBA ")</f>
      </c>
      <c r="C78" s="4" t="inlineStr">
        <is>
          <t>Vendido</t>
        </is>
      </c>
      <c r="D78" s="4" t="inlineStr">
        <is>
          <t>4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=HYPERLINK("https://leilaoonline.net/lote/detalhe/95252", "229")</f>
      </c>
      <c r="B79" s="4" t="s">
        <f>=HYPERLINK("https://leilaoonline.net/lote/detalhe/95252", " CARREGADEIRA CANA VALTRA BM 100, ANO 2012, FR4200434, LOC.NARANDIBA ")</f>
      </c>
      <c r="C79" s="4" t="inlineStr">
        <is>
          <t>Vendido</t>
        </is>
      </c>
      <c r="D79" s="4" t="inlineStr">
        <is>
          <t>49</t>
        </is>
      </c>
      <c r="E79" s="5" t="inlineStr">
        <is>
          <t>118.000,00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=HYPERLINK("https://leilaoonline.net/lote/detalhe/95289", "230")</f>
      </c>
      <c r="B80" s="4" t="s">
        <f>=HYPERLINK("https://leilaoonline.net/lote/detalhe/95289", " CARREGADEIRA CANA VALTRA BM 100, ANO 2012,  FR4200356, LOC. NARANDIBA ")</f>
      </c>
      <c r="C80" s="4" t="inlineStr">
        <is>
          <t>Vendido</t>
        </is>
      </c>
      <c r="D80" s="4" t="inlineStr">
        <is>
          <t>71</t>
        </is>
      </c>
      <c r="E80" s="5" t="inlineStr">
        <is>
          <t>131.000,00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=HYPERLINK("https://leilaoonline.net/lote/detalhe/95262", "231")</f>
      </c>
      <c r="B81" s="4" t="s">
        <f>=HYPERLINK("https://leilaoonline.net/lote/detalhe/95262", " CARREGADEIRA CANA VALTRA BM 100, ANO 2012, FR4200479,LOC. NARANDIBA ")</f>
      </c>
      <c r="C81" s="4" t="inlineStr">
        <is>
          <t>Vendido</t>
        </is>
      </c>
      <c r="D81" s="4" t="inlineStr">
        <is>
          <t>97</t>
        </is>
      </c>
      <c r="E81" s="5" t="inlineStr">
        <is>
          <t>142.000,00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=HYPERLINK("https://leilaoonline.net/lote/detalhe/95255", "232")</f>
      </c>
      <c r="B82" s="4" t="s">
        <f>=HYPERLINK("https://leilaoonline.net/lote/detalhe/95255", " CARREGADEIRA CANA VALTRA BM 100,ANO 2012, FR4200359 , LOC. NARANDIBA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140.000,00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=HYPERLINK("https://leilaoonline.net/lote/detalhe/95258", "233")</f>
      </c>
      <c r="B83" s="4" t="s">
        <f>=HYPERLINK("https://leilaoonline.net/lote/detalhe/95258", " TRATOR VALTRA MODELO BH 180 4X4, ANO 2014, FR.4200563, LOC.NARANDIBA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157.000,00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=HYPERLINK("https://leilaoonline.net/lote/detalhe/95251", "234")</f>
      </c>
      <c r="B84" s="4" t="s">
        <f>=HYPERLINK("https://leilaoonline.net/lote/detalhe/95251", " CARRETA DISTRIBUIDORA CALCARIO SPANDER 16.0 CHTD, ANO 2008, FR4400825, LOC. NARANDIBA ")</f>
      </c>
      <c r="C84" s="4" t="inlineStr">
        <is>
          <t>Vendido</t>
        </is>
      </c>
      <c r="D84" s="4" t="inlineStr">
        <is>
          <t>6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=HYPERLINK("https://leilaoonline.net/lote/detalhe/95327", "237")</f>
      </c>
      <c r="B85" s="4" t="s">
        <f>=HYPERLINK("https://leilaoonline.net/lote/detalhe/95327", " COLHEDORA JOHN DEERE NW 3520, ANO 2013, FR4300077, LOC. NARANDIBA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=HYPERLINK("https://leilaoonline.net/lote/detalhe/95318", "238")</f>
      </c>
      <c r="B86" s="4" t="s">
        <f>=HYPERLINK("https://leilaoonline.net/lote/detalhe/95318", " COLHEDORA JOHN DEERE NW 3520, ANO 2013, FR4300078, LOC. NARANDIBA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=HYPERLINK("https://leilaoonline.net/lote/detalhe/95280", "239")</f>
      </c>
      <c r="B87" s="4" t="s">
        <f>=HYPERLINK("https://leilaoonline.net/lote/detalhe/95280", " 08 ELEVADORES DA COLHEDORAS JOHN DEERE, SF, LOC. NARANDIBA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=HYPERLINK("https://leilaoonline.net/lote/detalhe/95239", "240")</f>
      </c>
      <c r="B88" s="4" t="s">
        <f>=HYPERLINK("https://leilaoonline.net/lote/detalhe/95239", " TRANSBORDO CANA PICADA TAC 600CIVEMASA  , ANO 2007, FR4400512, LOC.NARANDIBA")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=HYPERLINK("https://leilaoonline.net/lote/detalhe/95282", "241")</f>
      </c>
      <c r="B89" s="4" t="s">
        <f>=HYPERLINK("https://leilaoonline.net/lote/detalhe/95282", " IMP. DE CARREGADEIRA COM CABINE, SF, LOC.NARANDIBA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=HYPERLINK("https://leilaoonline.net/lote/detalhe/95230", "242")</f>
      </c>
      <c r="B90" s="4" t="s">
        <f>=HYPERLINK("https://leilaoonline.net/lote/detalhe/95230", " TRANSBORDO CANA PICADA TAC 600CIVEMASA , ANO 2007, FR4400538, LOC.NARANDIBA")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=HYPERLINK("https://leilaoonline.net/lote/detalhe/95231", "243")</f>
      </c>
      <c r="B91" s="4" t="s">
        <f>=HYPERLINK("https://leilaoonline.net/lote/detalhe/95231", "TRANSBORDO CANA PICADA TAC 600CIVEMASA , ANO 2007,  FR4400537, LOC.NARANDIBA")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=HYPERLINK("https://leilaoonline.net/lote/detalhe/95236", "244")</f>
      </c>
      <c r="B92" s="4" t="s">
        <f>=HYPERLINK("https://leilaoonline.net/lote/detalhe/95236", " TRANSBORDO CANA PICADA TAC 600CIVEMASA  , ANO 2007, FR4400517, LOC.NARANDIBA")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=HYPERLINK("https://leilaoonline.net/lote/detalhe/95240", "245")</f>
      </c>
      <c r="B93" s="4" t="s">
        <f>=HYPERLINK("https://leilaoonline.net/lote/detalhe/95240", " TRANSBORDO CANA PICADA TAC 600CIVEMASA  , ANO 2007, FR4400522, LOC.NARANDIBA")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=HYPERLINK("https://leilaoonline.net/lote/detalhe/95278", "246")</f>
      </c>
      <c r="B94" s="4" t="s">
        <f>=HYPERLINK("https://leilaoonline.net/lote/detalhe/95278", " GUINCHO HIDRÁULICO 3 PONTOS, SF, LOC. NARANDIBA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13.250,00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=HYPERLINK("https://leilaoonline.net/lote/detalhe/95287", "247")</f>
      </c>
      <c r="B95" s="4" t="s">
        <f>=HYPERLINK("https://leilaoonline.net/lote/detalhe/95287", " GUINCHO HIDRÁULICO 3 PONTOS, SF, LOC. NARANDIBA ")</f>
      </c>
      <c r="C95" s="4" t="inlineStr">
        <is>
          <t>Vendido</t>
        </is>
      </c>
      <c r="D95" s="4" t="inlineStr">
        <is>
          <t>47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=HYPERLINK("https://leilaoonline.net/lote/detalhe/95275", "248")</f>
      </c>
      <c r="B96" s="4" t="s">
        <f>=HYPERLINK("https://leilaoonline.net/lote/detalhe/95275", " PLANTADEIRA CANA AUT FHE, ANO 2011, FR4401108, LOC. NARANDIBA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4.500,00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=HYPERLINK("https://leilaoonline.net/lote/detalhe/95331", "249")</f>
      </c>
      <c r="B97" s="4" t="s">
        <f>=HYPERLINK("https://leilaoonline.net/lote/detalhe/95331", "PLANTADEIRA CANA AUT FHE, ANO 2012, FR4401136, LOC. NARANDIBA ")</f>
      </c>
      <c r="C97" s="4" t="inlineStr">
        <is>
          <t>Vendido</t>
        </is>
      </c>
      <c r="D97" s="4" t="inlineStr">
        <is>
          <t>4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=HYPERLINK("https://leilaoonline.net/lote/detalhe/95324", "250")</f>
      </c>
      <c r="B98" s="4" t="s">
        <f>=HYPERLINK("https://leilaoonline.net/lote/detalhe/95324", "PLANTADEIRA CANA AUT FHE, ANO 2012, FR4401134, LOC. NARANDIBA ")</f>
      </c>
      <c r="C98" s="4" t="inlineStr">
        <is>
          <t>Vendido</t>
        </is>
      </c>
      <c r="D98" s="4" t="inlineStr">
        <is>
          <t>4</t>
        </is>
      </c>
      <c r="E98" s="5" t="inlineStr">
        <is>
          <t>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=HYPERLINK("https://leilaoonline.net/lote/detalhe/95321", "251")</f>
      </c>
      <c r="B99" s="4" t="s">
        <f>=HYPERLINK("https://leilaoonline.net/lote/detalhe/95321", " PLANTADEIRA CANA AUT FHE, ANO 2011, FR4401050, LOC. NARANDIBA ")</f>
      </c>
      <c r="C99" s="4" t="inlineStr">
        <is>
          <t>Vendido</t>
        </is>
      </c>
      <c r="D99" s="4" t="inlineStr">
        <is>
          <t>3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=HYPERLINK("https://leilaoonline.net/lote/detalhe/95329", "252")</f>
      </c>
      <c r="B100" s="4" t="s">
        <f>=HYPERLINK("https://leilaoonline.net/lote/detalhe/95329", " GUINCHO HIDRÁULICO DIANTEIRO PARA TRATORES VALTRA, SF, LOC. NARANDIBA  ")</f>
      </c>
      <c r="C100" s="4" t="inlineStr">
        <is>
          <t>Vendido</t>
        </is>
      </c>
      <c r="D100" s="4" t="inlineStr">
        <is>
          <t>66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=HYPERLINK("https://leilaoonline.net/lote/detalhe/95295", "253")</f>
      </c>
      <c r="B101" s="4" t="s">
        <f>=HYPERLINK("https://leilaoonline.net/lote/detalhe/95295", " TRATOR JARDIM J. DEERE, MOD. D130, ANO 2011, FR4200360, LOC. NARANBIDA 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=HYPERLINK("https://leilaoonline.net/lote/detalhe/95333", "254")</f>
      </c>
      <c r="B102" s="4" t="s">
        <f>=HYPERLINK("https://leilaoonline.net/lote/detalhe/95333", " COLHEDORA JOHN DEERE NW 3520, ANO 2012, FR4300062, LOC. NARANDIBA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=HYPERLINK("https://leilaoonline.net/lote/detalhe/95276", "255")</f>
      </c>
      <c r="B103" s="4" t="s">
        <f>=HYPERLINK("https://leilaoonline.net/lote/detalhe/95276", " PLANTADEIRA CANA AUT FHE, ANO 2012, FR4401142, LOC. NARANDIBA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=HYPERLINK("https://leilaoonline.net/lote/detalhe/95283", "256")</f>
      </c>
      <c r="B104" s="4" t="s">
        <f>=HYPERLINK("https://leilaoonline.net/lote/detalhe/95283", " PLANTADEIRA CANA AUT FHE, ANO 2011, FR4401094, LOC.NARANDIBA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=HYPERLINK("https://leilaoonline.net/lote/detalhe/95229", "257")</f>
      </c>
      <c r="B105" s="4" t="s">
        <f>=HYPERLINK("https://leilaoonline.net/lote/detalhe/95229", " TRANSBORDO CANA PICADA TAC 600CIVEMASA , ANO 2007, FR4400540, LOC. NARANDIBA")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=HYPERLINK("https://leilaoonline.net/lote/detalhe/95228", "258")</f>
      </c>
      <c r="B106" s="4" t="s">
        <f>=HYPERLINK("https://leilaoonline.net/lote/detalhe/95228", " TRANSBORDO CANA PICADA TAC 600CIVEMASA , ANO 2007, FR4400545, LOC. NARANDIBA")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=HYPERLINK("https://leilaoonline.net/lote/detalhe/95235", "259")</f>
      </c>
      <c r="B107" s="4" t="s">
        <f>=HYPERLINK("https://leilaoonline.net/lote/detalhe/95235", " TRANSBORDO CANA PICADA TAC 600CIVEMASA  , ANO 2007, FR4400524, LOC.NARANDIBA")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=HYPERLINK("https://leilaoonline.net/lote/detalhe/95234", "260")</f>
      </c>
      <c r="B108" s="4" t="s">
        <f>=HYPERLINK("https://leilaoonline.net/lote/detalhe/95234", " TRANSBORDO CANA PICADA TAC 600CIVEMASA , ANO 2007, FR4400521, LOC.NARANDIBA")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=HYPERLINK("https://leilaoonline.net/lote/detalhe/95242", "261")</f>
      </c>
      <c r="B109" s="4" t="s">
        <f>=HYPERLINK("https://leilaoonline.net/lote/detalhe/95242", " TRANSBORDO CANA PICADA TAC 600CIVEMASA , ANO 2007, FR4400516, LOC.NARANDIBA")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=HYPERLINK("https://leilaoonline.net/lote/detalhe/95233", "262")</f>
      </c>
      <c r="B110" s="4" t="s">
        <f>=HYPERLINK("https://leilaoonline.net/lote/detalhe/95233", "TRANSBORDO CANA PICADA TAC 600CIVEMASA  , ANO 2007, FR4400536, LOC.NARANDIBA")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=HYPERLINK("https://leilaoonline.net/lote/detalhe/95245", "263")</f>
      </c>
      <c r="B111" s="4" t="s">
        <f>=HYPERLINK("https://leilaoonline.net/lote/detalhe/95245", "TRANSBORDO CANA PICADA TAC 600CIVEMASA , ANO 2007, FR4400518, LOC.NARANDIBA")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=HYPERLINK("https://leilaoonline.net/lote/detalhe/95237", "264")</f>
      </c>
      <c r="B112" s="4" t="s">
        <f>=HYPERLINK("https://leilaoonline.net/lote/detalhe/95237", " TRANSBORDO CANA PICADA TAC 600CIVEMASA , ANO 2007, FR4400511, LOC.NARANDIBA")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=HYPERLINK("https://leilaoonline.net/lote/detalhe/95244", "265")</f>
      </c>
      <c r="B113" s="4" t="s">
        <f>=HYPERLINK("https://leilaoonline.net/lote/detalhe/95244", "TRANSBORDO CANA PICADA TAC 600CIVEMASA , ANO 2007, FR4400523, LOC.NARANDIBA")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=HYPERLINK("https://leilaoonline.net/lote/detalhe/95247", "266")</f>
      </c>
      <c r="B114" s="4" t="s">
        <f>=HYPERLINK("https://leilaoonline.net/lote/detalhe/95247", "TRANSBORDO CANA PICADA TAC 600CIVEMASA , ANO 2007, FR4400520, LOC.NARANDIBA")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=HYPERLINK("https://leilaoonline.net/lote/detalhe/95285", "267")</f>
      </c>
      <c r="B115" s="4" t="s">
        <f>=HYPERLINK("https://leilaoonline.net/lote/detalhe/95285", " CONCHA DIANTEIRA PARA TRATORES VALTRA, SF, LOC. NARANDIBA   ")</f>
      </c>
      <c r="C115" s="4" t="inlineStr">
        <is>
          <t>Vendido</t>
        </is>
      </c>
      <c r="D115" s="4" t="inlineStr">
        <is>
          <t>97</t>
        </is>
      </c>
      <c r="E115" s="5" t="inlineStr">
        <is>
          <t>29.250,00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=HYPERLINK("https://leilaoonline.net/lote/detalhe/95243", "268")</f>
      </c>
      <c r="B116" s="4" t="s">
        <f>=HYPERLINK("https://leilaoonline.net/lote/detalhe/95243", "TRANSBORDO CANA PICADA TAC 600CIVEMASA , ANO 2007, FR4400513, LOC.NARANDIBA")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=HYPERLINK("https://leilaoonline.net/lote/detalhe/95241", "269")</f>
      </c>
      <c r="B117" s="4" t="s">
        <f>=HYPERLINK("https://leilaoonline.net/lote/detalhe/95241", "TRANSBORDO CANA PICADA TAC 600CIVEMASA , ANO 2007, FR4400514, LOC.NARANDIBA")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=HYPERLINK("https://leilaoonline.net/lote/detalhe/95227", "270")</f>
      </c>
      <c r="B118" s="4" t="s">
        <f>=HYPERLINK("https://leilaoonline.net/lote/detalhe/95227", " TRANSBORDO CANA PICADA TAC 600CIVEMASA  , ANO 2007, FR4400745, LOC. NARANDIBA")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=HYPERLINK("https://leilaoonline.net/lote/detalhe/95232", "271")</f>
      </c>
      <c r="B119" s="4" t="s">
        <f>=HYPERLINK("https://leilaoonline.net/lote/detalhe/95232", " TRANSBORDO CANA PICADA TAC 600CIVEMASA  , ANO 2007, FR4400541, LOC. NARANDIBA")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=HYPERLINK("https://leilaoonline.net/lote/detalhe/95286", "272")</f>
      </c>
      <c r="B120" s="4" t="s">
        <f>=HYPERLINK("https://leilaoonline.net/lote/detalhe/95286", " CONCHA DIANTEIRA PARA TRATORES VALTRA, SF, LOC. NARANDIBA   ")</f>
      </c>
      <c r="C120" s="4" t="inlineStr">
        <is>
          <t>Vendido</t>
        </is>
      </c>
      <c r="D120" s="4" t="inlineStr">
        <is>
          <t>64</t>
        </is>
      </c>
      <c r="E120" s="5" t="inlineStr">
        <is>
          <t>22.750,00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=HYPERLINK("https://leilaoonline.net/lote/detalhe/95336", "273")</f>
      </c>
      <c r="B121" s="4" t="s">
        <f>=HYPERLINK("https://leilaoonline.net/lote/detalhe/95336", " TRATOR QUEIMADO , SF , LOC. NARANDIBA ")</f>
      </c>
      <c r="C121" s="4" t="inlineStr">
        <is>
          <t>Vendido</t>
        </is>
      </c>
      <c r="D121" s="4" t="inlineStr">
        <is>
          <t>37</t>
        </is>
      </c>
      <c r="E121" s="5" t="inlineStr">
        <is>
          <t>23.500,00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=HYPERLINK("https://leilaoonline.net/lote/detalhe/95238", "274")</f>
      </c>
      <c r="B122" s="4" t="s">
        <f>=HYPERLINK("https://leilaoonline.net/lote/detalhe/95238", " TRANSBORDO CANA PICADA TAC 600CIVEMASA  , ANO 2007, FR4400515, LOC.NARANDIBA")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=HYPERLINK("https://leilaoonline.net/lote/detalhe/95337", "275")</f>
      </c>
      <c r="B123" s="4" t="s">
        <f>=HYPERLINK("https://leilaoonline.net/lote/detalhe/95337", " LOTE DE PEÇAS DE MOTORES DIESEL, SF. LOC. NARANDIBA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=HYPERLINK("https://leilaoonline.net/lote/detalhe/95271", "276")</f>
      </c>
      <c r="B124" s="4" t="s">
        <f>=HYPERLINK("https://leilaoonline.net/lote/detalhe/95271", "DISTRIBUIDOR CALC SPANDER, ANO 2009, FR4400881, LOC. NARANDIBA")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=HYPERLINK("https://leilaoonline.net/lote/detalhe/95268", "277")</f>
      </c>
      <c r="B125" s="4" t="s">
        <f>=HYPERLINK("https://leilaoonline.net/lote/detalhe/95268", "DISTRIBUIDOR TORTA SPANDER, ANO 2012, FR4401132, LOC.NARANDIBA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=HYPERLINK("https://leilaoonline.net/lote/detalhe/95270", "278")</f>
      </c>
      <c r="B126" s="4" t="s">
        <f>=HYPERLINK("https://leilaoonline.net/lote/detalhe/95270", "DISTRIBUIDOR TORTA SPANDER, ANO 2011, FR4401095, LOC. NARANDIBA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5.500,00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=HYPERLINK("https://leilaoonline.net/lote/detalhe/95272", "279")</f>
      </c>
      <c r="B127" s="4" t="s">
        <f>=HYPERLINK("https://leilaoonline.net/lote/detalhe/95272", "DISTRIBUIDOR CALC SPANDER, ANO 2008, FR4400776, LOC. NARANDIBA")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=HYPERLINK("https://leilaoonline.net/lote/detalhe/95323", "280")</f>
      </c>
      <c r="B128" s="4" t="s">
        <f>=HYPERLINK("https://leilaoonline.net/lote/detalhe/95323", "DISTRIBUIDOR CALC SPANDER, ANO 2008, FR4400777, LOC. NARANDIBA 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10.500,00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=HYPERLINK("https://leilaoonline.net/lote/detalhe/95330", "281")</f>
      </c>
      <c r="B129" s="4" t="s">
        <f>=HYPERLINK("https://leilaoonline.net/lote/detalhe/95330", " GRADE .A.I-CIVEMASA  32x28 ARADORA PESADA DE ARRASTO EQUIPADA,  ANO 2003, LOC. NARANDIBA 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=HYPERLINK("https://leilaoonline.net/lote/detalhe/95320", "282")</f>
      </c>
      <c r="B130" s="4" t="s">
        <f>=HYPERLINK("https://leilaoonline.net/lote/detalhe/95320", " GRADE N. STA IZABEL 52x22, ARADORA PESADA  DE ARRASTO EQUIPADA , ANO 2011, FR4401073, LOC. NARANBIDA")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=HYPERLINK("https://leilaoonline.net/lote/detalhe/95334", "283")</f>
      </c>
      <c r="B131" s="4" t="s">
        <f>=HYPERLINK("https://leilaoonline.net/lote/detalhe/95334", " TERRACEADOR TC34AM  CIVEMASA, ANO 2006, FR4400199, LOC.NARANDIBA ")</f>
      </c>
      <c r="C131" s="4" t="inlineStr">
        <is>
          <t>Vendido</t>
        </is>
      </c>
      <c r="D131" s="4" t="inlineStr">
        <is>
          <t>137</t>
        </is>
      </c>
      <c r="E131" s="5" t="inlineStr">
        <is>
          <t>101.000,00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2026-05-24T08:39:07.00Z</dcterms:created>
  <dc:creator>Tellks Tecnologia</dc:creator>
  <cp:revision>0</cp:revision>
</cp:coreProperties>
</file>