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LANCHAS. EQUIPAMENTOS E UTENSÍLIOS DIVERSOS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28/07/2021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=HYPERLINK("https://leilaoonline.net/lote/detalhe/90332", "001")</f>
      </c>
      <c r="B11" s="4" t="s">
        <f>=HYPERLINK("https://leilaoonline.net/lote/detalhe/90332", "LANCHA 5.5. MOTOR 60 HP. ACOMPANHA REBOQUE. ANO 1995")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23.900,00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=HYPERLINK("https://leilaoonline.net/lote/detalhe/90355", "002")</f>
      </c>
      <c r="B12" s="4" t="s">
        <f>=HYPERLINK("https://leilaoonline.net/lote/detalhe/90355", " Lancha 4.50 mts 5 passageiros Motor Johnson 60 HP, ano 1994.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15.000,00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=HYPERLINK("https://leilaoonline.net/lote/detalhe/90357", "003")</f>
      </c>
      <c r="B13" s="4" t="s">
        <f>=HYPERLINK("https://leilaoonline.net/lote/detalhe/90357", " Sistema de ordenha marca Delaval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24.000,00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=HYPERLINK("https://leilaoonline.net/lote/detalhe/90362", "004")</f>
      </c>
      <c r="B14" s="4" t="s">
        <f>=HYPERLINK("https://leilaoonline.net/lote/detalhe/90362", " Maquina de suco, voltagem 110v.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620,00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=HYPERLINK("https://leilaoonline.net/lote/detalhe/90368", "005")</f>
      </c>
      <c r="B15" s="4" t="s">
        <f>=HYPERLINK("https://leilaoonline.net/lote/detalhe/90368", " Caixa registradora Argus anos 70.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680,00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=HYPERLINK("https://leilaoonline.net/lote/detalhe/90372", "006")</f>
      </c>
      <c r="B16" s="4" t="s">
        <f>=HYPERLINK("https://leilaoonline.net/lote/detalhe/90372", " Aproximadamente 15 unidades de rádio a pilha e 1 caixa de sm.")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=HYPERLINK("https://leilaoonline.net/lote/detalhe/90371", "007")</f>
      </c>
      <c r="B17" s="4" t="s">
        <f>=HYPERLINK("https://leilaoonline.net/lote/detalhe/90371", " Aproximadamente 20 unidades de canos galvanizados e calhas para lampada de Led.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375,00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=HYPERLINK("https://leilaoonline.net/lote/detalhe/90365", "008")</f>
      </c>
      <c r="B18" s="4" t="s">
        <f>=HYPERLINK("https://leilaoonline.net/lote/detalhe/90365", " Churrasqueira Eletrica arke 220v.")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390,00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=HYPERLINK("https://leilaoonline.net/lote/detalhe/90370", "010")</f>
      </c>
      <c r="B19" s="4" t="s">
        <f>=HYPERLINK("https://leilaoonline.net/lote/detalhe/90370", " Pias, caixas de descarga, assentos. Aprox. 8 peças.")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320,00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=HYPERLINK("https://leilaoonline.net/lote/detalhe/90373", "011")</f>
      </c>
      <c r="B20" s="4" t="s">
        <f>=HYPERLINK("https://leilaoonline.net/lote/detalhe/90373", " Base de mesa carraro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=HYPERLINK("https://leilaoonline.net/lote/detalhe/90363", "012")</f>
      </c>
      <c r="B21" s="4" t="s">
        <f>=HYPERLINK("https://leilaoonline.net/lote/detalhe/90363", " Base de mesa carraro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=HYPERLINK("https://leilaoonline.net/lote/detalhe/90364", "013")</f>
      </c>
      <c r="B22" s="4" t="s">
        <f>=HYPERLINK("https://leilaoonline.net/lote/detalhe/90364", " Base de mesa Bistrô")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=HYPERLINK("https://leilaoonline.net/lote/detalhe/90366", "014")</f>
      </c>
      <c r="B23" s="4" t="s">
        <f>=HYPERLINK("https://leilaoonline.net/lote/detalhe/90366", " Gaveteiro Kapesberg na caixa fechada.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=HYPERLINK("https://leilaoonline.net/lote/detalhe/90367", "015")</f>
      </c>
      <c r="B24" s="4" t="s">
        <f>=HYPERLINK("https://leilaoonline.net/lote/detalhe/90367", " Gaveteiro Kapesberg na caixa fechada.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=HYPERLINK("https://leilaoonline.net/lote/detalhe/90369", "016")</f>
      </c>
      <c r="B25" s="4" t="s">
        <f>=HYPERLINK("https://leilaoonline.net/lote/detalhe/90369", " Gaveteiro Kapesberg na caixa fechada.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=HYPERLINK("https://leilaoonline.net/lote/detalhe/90374", "017")</f>
      </c>
      <c r="B26" s="4" t="s">
        <f>=HYPERLINK("https://leilaoonline.net/lote/detalhe/90374", " Luminária Retratil de chão")</f>
      </c>
      <c r="C26" s="4" t="inlineStr">
        <is>
          <t>Vendido</t>
        </is>
      </c>
      <c r="D26" s="4" t="inlineStr">
        <is>
          <t>1</t>
        </is>
      </c>
      <c r="E26" s="5" t="inlineStr">
        <is>
          <t>120,00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=HYPERLINK("https://leilaoonline.net/lote/detalhe/90375", "018")</f>
      </c>
      <c r="B27" s="4" t="s">
        <f>=HYPERLINK("https://leilaoonline.net/lote/detalhe/90375", " Luminária Retratil de chão")</f>
      </c>
      <c r="C27" s="4" t="inlineStr">
        <is>
          <t>Vendido</t>
        </is>
      </c>
      <c r="D27" s="4" t="inlineStr">
        <is>
          <t>1</t>
        </is>
      </c>
      <c r="E27" s="5" t="inlineStr">
        <is>
          <t>120,00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=HYPERLINK("https://leilaoonline.net/lote/detalhe/90376", "019")</f>
      </c>
      <c r="B28" s="4" t="s">
        <f>=HYPERLINK("https://leilaoonline.net/lote/detalhe/90376", " 1 Freezer horizontal funcionando 220v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700,00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=HYPERLINK("https://leilaoonline.net/lote/detalhe/90378", "020")</f>
      </c>
      <c r="B29" s="4" t="s">
        <f>=HYPERLINK("https://leilaoonline.net/lote/detalhe/90378", " 1 Freezer horizontal funcionando 220v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700,00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=HYPERLINK("https://leilaoonline.net/lote/detalhe/90377", "021")</f>
      </c>
      <c r="B30" s="4" t="s">
        <f>=HYPERLINK("https://leilaoonline.net/lote/detalhe/90377", " 1 Freezer horizontal funcionando 220v 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700,00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=HYPERLINK("https://leilaoonline.net/lote/detalhe/90379", "022")</f>
      </c>
      <c r="B31" s="4" t="s">
        <f>=HYPERLINK("https://leilaoonline.net/lote/detalhe/90379", " 2 Freezers  horizontal funcionando 220v")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1.400,00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=HYPERLINK("https://leilaoonline.net/lote/detalhe/90382", "023")</f>
      </c>
      <c r="B32" s="4" t="s">
        <f>=HYPERLINK("https://leilaoonline.net/lote/detalhe/90382", "1 Bebedouro (no estado)")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=HYPERLINK("https://leilaoonline.net/lote/detalhe/90383", "024")</f>
      </c>
      <c r="B33" s="4" t="s">
        <f>=HYPERLINK("https://leilaoonline.net/lote/detalhe/90383", "1 Bebedouro (no estado)")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=HYPERLINK("https://leilaoonline.net/lote/detalhe/90384", "025")</f>
      </c>
      <c r="B34" s="4" t="s">
        <f>=HYPERLINK("https://leilaoonline.net/lote/detalhe/90384", "Drone Swell Pro 3 (sem baterias ) não testado")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2.900,00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=HYPERLINK("https://leilaoonline.net/lote/detalhe/90304", "300")</f>
      </c>
      <c r="B35" s="4" t="s">
        <f>=HYPERLINK("https://leilaoonline.net/lote/detalhe/90304", " 2 lavadoras de alta pressão")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150,00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=HYPERLINK("https://leilaoonline.net/lote/detalhe/90307", "301")</f>
      </c>
      <c r="B36" s="4" t="s">
        <f>=HYPERLINK("https://leilaoonline.net/lote/detalhe/90307", " 2 lavadoras de alta pressão")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150,00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=HYPERLINK("https://leilaoonline.net/lote/detalhe/90305", "302")</f>
      </c>
      <c r="B37" s="4" t="s">
        <f>=HYPERLINK("https://leilaoonline.net/lote/detalhe/90305", " 2 lavadoras de alta pressão")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150,00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=HYPERLINK("https://leilaoonline.net/lote/detalhe/90361", "303")</f>
      </c>
      <c r="B38" s="4" t="s">
        <f>=HYPERLINK("https://leilaoonline.net/lote/detalhe/90361", "MÁQUINA DE SORVETE EXPRESSO E MILKSHAKE 220 MONOFASICA")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6.500,00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=HYPERLINK("https://leilaoonline.net/lote/detalhe/90301", "305")</f>
      </c>
      <c r="B39" s="4" t="s">
        <f>=HYPERLINK("https://leilaoonline.net/lote/detalhe/90301", " 2 lavadoras de alta pressão")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150,00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=HYPERLINK("https://leilaoonline.net/lote/detalhe/90302", "306")</f>
      </c>
      <c r="B40" s="4" t="s">
        <f>=HYPERLINK("https://leilaoonline.net/lote/detalhe/90302", " 2 lavadoras de alta pressão")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150,00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=HYPERLINK("https://leilaoonline.net/lote/detalhe/90346", "307")</f>
      </c>
      <c r="B41" s="4" t="s">
        <f>=HYPERLINK("https://leilaoonline.net/lote/detalhe/90346", " 2 painéis de led 1.20")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=HYPERLINK("https://leilaoonline.net/lote/detalhe/90345", "308")</f>
      </c>
      <c r="B42" s="4" t="s">
        <f>=HYPERLINK("https://leilaoonline.net/lote/detalhe/90345", " Refrigerador Frigidaire 1950 relíquia")</f>
      </c>
      <c r="C42" s="4" t="inlineStr">
        <is>
          <t>Vendido</t>
        </is>
      </c>
      <c r="D42" s="4" t="inlineStr">
        <is>
          <t>1</t>
        </is>
      </c>
      <c r="E42" s="5" t="inlineStr">
        <is>
          <t>950,00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=HYPERLINK("https://leilaoonline.net/lote/detalhe/90303", "309")</f>
      </c>
      <c r="B43" s="4" t="s">
        <f>=HYPERLINK("https://leilaoonline.net/lote/detalhe/90303", " 2 lavadoras de alta pressão")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150,00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=HYPERLINK("https://leilaoonline.net/lote/detalhe/90306", "310")</f>
      </c>
      <c r="B44" s="4" t="s">
        <f>=HYPERLINK("https://leilaoonline.net/lote/detalhe/90306", " 2 lavadoras de alta pressão")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150,00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=HYPERLINK("https://leilaoonline.net/lote/detalhe/90318", "311")</f>
      </c>
      <c r="B45" s="4" t="s">
        <f>=HYPERLINK("https://leilaoonline.net/lote/detalhe/90318", " Bomba multi estágios")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1.500,00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=HYPERLINK("https://leilaoonline.net/lote/detalhe/90314", "312")</f>
      </c>
      <c r="B46" s="4" t="s">
        <f>=HYPERLINK("https://leilaoonline.net/lote/detalhe/90314", " Triturador /picador c/motor de 10 CV")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2.900,00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=HYPERLINK("https://leilaoonline.net/lote/detalhe/90308", "313")</f>
      </c>
      <c r="B47" s="4" t="s">
        <f>=HYPERLINK("https://leilaoonline.net/lote/detalhe/90308", " Prensa 1.75 x 4.00")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3.500,00</t>
        </is>
      </c>
      <c r="F47" s="4" t="inlineStr">
        <is>
          <t>200.00</t>
        </is>
      </c>
    </row>
    <row collapsed="false" customFormat="false" customHeight="false" hidden="false" ht="12.1" outlineLevel="0" r="48">
      <c r="A48" s="5" t="s">
        <f>=HYPERLINK("https://leilaoonline.net/lote/detalhe/90312", "314")</f>
      </c>
      <c r="B48" s="4" t="s">
        <f>=HYPERLINK("https://leilaoonline.net/lote/detalhe/90312", " Moinho de pão inox")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900,00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=HYPERLINK("https://leilaoonline.net/lote/detalhe/90347", "315")</f>
      </c>
      <c r="B49" s="4" t="s">
        <f>=HYPERLINK("https://leilaoonline.net/lote/detalhe/90347", " Bocal para moedor com acessórios")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250,00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=HYPERLINK("https://leilaoonline.net/lote/detalhe/90339", "316")</f>
      </c>
      <c r="B50" s="4" t="s">
        <f>=HYPERLINK("https://leilaoonline.net/lote/detalhe/90339", " Torneira gourmet")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=HYPERLINK("https://leilaoonline.net/lote/detalhe/90317", "317")</f>
      </c>
      <c r="B51" s="4" t="s">
        <f>=HYPERLINK("https://leilaoonline.net/lote/detalhe/90317", " Fogão industrial 6 bocas e forno")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=HYPERLINK("https://leilaoonline.net/lote/detalhe/90316", "318")</f>
      </c>
      <c r="B52" s="4" t="s">
        <f>=HYPERLINK("https://leilaoonline.net/lote/detalhe/90316", " Lavadora de louças")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=HYPERLINK("https://leilaoonline.net/lote/detalhe/90344", "319")</f>
      </c>
      <c r="B53" s="4" t="s">
        <f>=HYPERLINK("https://leilaoonline.net/lote/detalhe/90344", " Ventilador de teto 110 v")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=HYPERLINK("https://leilaoonline.net/lote/detalhe/90348", "320")</f>
      </c>
      <c r="B54" s="4" t="s">
        <f>=HYPERLINK("https://leilaoonline.net/lote/detalhe/90348", " Máquina de massas - bela pasta Philco 220 Volts")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450,00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=HYPERLINK("https://leilaoonline.net/lote/detalhe/90341", "321")</f>
      </c>
      <c r="B55" s="4" t="s">
        <f>=HYPERLINK("https://leilaoonline.net/lote/detalhe/90341", " 2  aquecedores -Ventilador 110 v 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150,00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=HYPERLINK("https://leilaoonline.net/lote/detalhe/90343", "323")</f>
      </c>
      <c r="B56" s="4" t="s">
        <f>=HYPERLINK("https://leilaoonline.net/lote/detalhe/90343", " 2  aquecedores -Ventilador 110 v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150,00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=HYPERLINK("https://leilaoonline.net/lote/detalhe/90340", "324")</f>
      </c>
      <c r="B57" s="4" t="s">
        <f>=HYPERLINK("https://leilaoonline.net/lote/detalhe/90340", " 5 polias de ferro")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200,00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=HYPERLINK("https://leilaoonline.net/lote/detalhe/90342", "325")</f>
      </c>
      <c r="B58" s="4" t="s">
        <f>=HYPERLINK("https://leilaoonline.net/lote/detalhe/90342", " Par de auto falantes")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150,00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=HYPERLINK("https://leilaoonline.net/lote/detalhe/90359", "327")</f>
      </c>
      <c r="B59" s="4" t="s">
        <f>=HYPERLINK("https://leilaoonline.net/lote/detalhe/90359", " 2 bebedouros e 2 purificadores de água")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350,00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=HYPERLINK("https://leilaoonline.net/lote/detalhe/90349", "329")</f>
      </c>
      <c r="B60" s="4" t="s">
        <f>=HYPERLINK("https://leilaoonline.net/lote/detalhe/90349", " Ar condicionado split 60.000 btus 220 trifásico. Equipamento já desinstalado")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1.100,00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=HYPERLINK("https://leilaoonline.net/lote/detalhe/90354", "330")</f>
      </c>
      <c r="B61" s="4" t="s">
        <f>=HYPERLINK("https://leilaoonline.net/lote/detalhe/90354", " ventiladores e peças")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150,00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=HYPERLINK("https://leilaoonline.net/lote/detalhe/90350", "331")</f>
      </c>
      <c r="B62" s="4" t="s">
        <f>=HYPERLINK("https://leilaoonline.net/lote/detalhe/90350", " Dois motores para piscina com mangueiras")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=HYPERLINK("https://leilaoonline.net/lote/detalhe/90351", "332")</f>
      </c>
      <c r="B63" s="4" t="s">
        <f>=HYPERLINK("https://leilaoonline.net/lote/detalhe/90351", " 1 Luminária dupla pra jardim  (Completo conforme a ilustração, não acompanha poste) Produto sem uso.")</f>
      </c>
      <c r="C63" s="4" t="inlineStr">
        <is>
          <t>Vendido</t>
        </is>
      </c>
      <c r="D63" s="4" t="inlineStr">
        <is>
          <t>1</t>
        </is>
      </c>
      <c r="E63" s="5" t="inlineStr">
        <is>
          <t>100,00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=HYPERLINK("https://leilaoonline.net/lote/detalhe/90360", "333")</f>
      </c>
      <c r="B64" s="4" t="s">
        <f>=HYPERLINK("https://leilaoonline.net/lote/detalhe/90360", " 1 Luminária dupla pra jardim  (Completo conforme a ilustração, não acompanha poste) Produto sem uso.")</f>
      </c>
      <c r="C64" s="4" t="inlineStr">
        <is>
          <t>Vendido</t>
        </is>
      </c>
      <c r="D64" s="4" t="inlineStr">
        <is>
          <t>1</t>
        </is>
      </c>
      <c r="E64" s="5" t="inlineStr">
        <is>
          <t>100,00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=HYPERLINK("https://leilaoonline.net/lote/detalhe/90353", "334")</f>
      </c>
      <c r="B65" s="4" t="s">
        <f>=HYPERLINK("https://leilaoonline.net/lote/detalhe/90353", " 1 Luminária dupla pra jardim  (Completo conforme a ilustração, não acompanha poste) Produto sem uso.")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=HYPERLINK("https://leilaoonline.net/lote/detalhe/90356", "335")</f>
      </c>
      <c r="B66" s="4" t="s">
        <f>=HYPERLINK("https://leilaoonline.net/lote/detalhe/90356", " 1 Luminária dupla pra jardim  (Completo conforme a ilustração, não acompanha poste) Produto sem uso.")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100,00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=HYPERLINK("https://leilaoonline.net/lote/detalhe/90352", "336")</f>
      </c>
      <c r="B67" s="4" t="s">
        <f>=HYPERLINK("https://leilaoonline.net/lote/detalhe/90352", " 1 Luminária dupla pra jardim  (Completo conforme a ilustração, não acompanha poste) Produto sem uso.")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100,00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=HYPERLINK("https://leilaoonline.net/lote/detalhe/90358", "337")</f>
      </c>
      <c r="B68" s="4" t="s">
        <f>=HYPERLINK("https://leilaoonline.net/lote/detalhe/90358", " 1 Luminária dupla pra jardim  (Completo conforme a ilustração, não acompanha poste) Produto sem uso.")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100,00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=HYPERLINK("https://leilaoonline.net/lote/detalhe/90380", "400")</f>
      </c>
      <c r="B69" s="4" t="s">
        <f>=HYPERLINK("https://leilaoonline.net/lote/detalhe/90380", "Barco de fibra c/ motor de rabeta, 2 remos e 3 carretilhas  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3.500,00</t>
        </is>
      </c>
      <c r="F69" s="4" t="inlineStr">
        <is>
          <t>200.00</t>
        </is>
      </c>
    </row>
    <row collapsed="false" customFormat="false" customHeight="false" hidden="false" ht="12.1" outlineLevel="0" r="70">
      <c r="A70" s="5" t="s">
        <f>=HYPERLINK("https://leilaoonline.net/lote/detalhe/90381", "401")</f>
      </c>
      <c r="B70" s="4" t="s">
        <f>=HYPERLINK("https://leilaoonline.net/lote/detalhe/90381", "2 roupas de neopreme longa")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400,00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=HYPERLINK("https://leilaoonline.net/lote/detalhe/90274", "403")</f>
      </c>
      <c r="B71" s="4" t="s">
        <f>=HYPERLINK("https://leilaoonline.net/lote/detalhe/90274", " 24 unidades de meias térmicas infantil antiderrapante sem uso, cores sortidas. 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350,00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=HYPERLINK("https://leilaoonline.net/lote/detalhe/90310", "404")</f>
      </c>
      <c r="B72" s="4" t="s">
        <f>=HYPERLINK("https://leilaoonline.net/lote/detalhe/90310", " 02 CONJUNTOS PARA CHURRASCO DE 14 PEÇAS E SUPORTE (TOTAL 28 PEÇAS E 02 SUPORTES)")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340,00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=HYPERLINK("https://leilaoonline.net/lote/detalhe/90309", "405")</f>
      </c>
      <c r="B73" s="4" t="s">
        <f>=HYPERLINK("https://leilaoonline.net/lote/detalhe/90309", " 02 CONJUNTOS PARA CHURRASCO DE 14 PEÇAS E SUPORTE (TOTAL 28 PEÇAS E 02 SUPORTES)")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340,00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=HYPERLINK("https://leilaoonline.net/lote/detalhe/90311", "406")</f>
      </c>
      <c r="B74" s="4" t="s">
        <f>=HYPERLINK("https://leilaoonline.net/lote/detalhe/90311", " 02 CONJUNTOS PARA CHURRASCO DE 14 PEÇAS E SUPORTE (TOTAL 28 PEÇAS E 02 SUPORTES)")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340,00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=HYPERLINK("https://leilaoonline.net/lote/detalhe/90247", "407")</f>
      </c>
      <c r="B75" s="4" t="s">
        <f>=HYPERLINK("https://leilaoonline.net/lote/detalhe/90247", " 01 CONJUNTO PARA CHURRASCO: 14 PEÇAS E SUPORTE")</f>
      </c>
      <c r="C75" s="4" t="inlineStr">
        <is>
          <t>Vendido</t>
        </is>
      </c>
      <c r="D75" s="4" t="inlineStr">
        <is>
          <t>1</t>
        </is>
      </c>
      <c r="E75" s="5" t="inlineStr">
        <is>
          <t>180,00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=HYPERLINK("https://leilaoonline.net/lote/detalhe/90313", "408")</f>
      </c>
      <c r="B76" s="4" t="s">
        <f>=HYPERLINK("https://leilaoonline.net/lote/detalhe/90313", " 02 CONJUNTOS PARA CHURRASCO DE 14 PEÇAS E SUPORTE (TOTAL 28 PEÇAS E 02 SUPORTES)")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340,00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=HYPERLINK("https://leilaoonline.net/lote/detalhe/90315", "409")</f>
      </c>
      <c r="B77" s="4" t="s">
        <f>=HYPERLINK("https://leilaoonline.net/lote/detalhe/90315", " 02 CONJUNTOS PARA CHURRASCO DE 14 PEÇAS E SUPORTE (TOTAL 28 PEÇAS E 02 SUPORTES)")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340,00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=HYPERLINK("https://leilaoonline.net/lote/detalhe/90281", "410")</f>
      </c>
      <c r="B78" s="4" t="s">
        <f>=HYPERLINK("https://leilaoonline.net/lote/detalhe/90281", " 24 unidades de meias térmicas infantil antiderrapante sem uso, cores sortidas. 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350,00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=HYPERLINK("https://leilaoonline.net/lote/detalhe/90266", "411")</f>
      </c>
      <c r="B79" s="4" t="s">
        <f>=HYPERLINK("https://leilaoonline.net/lote/detalhe/90266", " 24 unidades de meias térmicas infantil antiderrapante sem uso, cores sortidas. 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350,00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=HYPERLINK("https://leilaoonline.net/lote/detalhe/90272", "412")</f>
      </c>
      <c r="B80" s="4" t="s">
        <f>=HYPERLINK("https://leilaoonline.net/lote/detalhe/90272", " 24 unidades de meias térmicas infantil antiderrapante sem uso, cores sortidas. 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350,00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=HYPERLINK("https://leilaoonline.net/lote/detalhe/90271", "413")</f>
      </c>
      <c r="B81" s="4" t="s">
        <f>=HYPERLINK("https://leilaoonline.net/lote/detalhe/90271", " 24 unidades de meias térmicas infantil antiderrapante sem uso, cores sortidas. 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350,00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=HYPERLINK("https://leilaoonline.net/lote/detalhe/90204", "414")</f>
      </c>
      <c r="B82" s="4" t="s">
        <f>=HYPERLINK("https://leilaoonline.net/lote/detalhe/90204", " Mesa de jantar de 1,50m com 4 cadeiras")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300,00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=HYPERLINK("https://leilaoonline.net/lote/detalhe/90213", "415")</f>
      </c>
      <c r="B83" s="4" t="s">
        <f>=HYPERLINK("https://leilaoonline.net/lote/detalhe/90213", " Mesa de jantar de 1,60m com 4 cadeiras")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300,00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=HYPERLINK("https://leilaoonline.net/lote/detalhe/90270", "416")</f>
      </c>
      <c r="B84" s="4" t="s">
        <f>=HYPERLINK("https://leilaoonline.net/lote/detalhe/90270", " 24 unidades de meias térmicas infantil antiderrapante sem uso, cores sortidas. 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350,00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=HYPERLINK("https://leilaoonline.net/lote/detalhe/90203", "418")</f>
      </c>
      <c r="B85" s="4" t="s">
        <f>=HYPERLINK("https://leilaoonline.net/lote/detalhe/90203", " Porta câmara. Medidas 0,95 X 1,18m. Com 3 aberturas. Em inox")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300,00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=HYPERLINK("https://leilaoonline.net/lote/detalhe/90209", "419")</f>
      </c>
      <c r="B86" s="4" t="s">
        <f>=HYPERLINK("https://leilaoonline.net/lote/detalhe/90209", " Mesa de trabalho quadrada")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100,00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=HYPERLINK("https://leilaoonline.net/lote/detalhe/90282", "420")</f>
      </c>
      <c r="B87" s="4" t="s">
        <f>=HYPERLINK("https://leilaoonline.net/lote/detalhe/90282", " 24 unidades de meias térmicas infantil antiderrapante sem uso, cores sortidas. 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350,00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=HYPERLINK("https://leilaoonline.net/lote/detalhe/90207", "422")</f>
      </c>
      <c r="B88" s="4" t="s">
        <f>=HYPERLINK("https://leilaoonline.net/lote/detalhe/90207", " Lote prateleiras de aço. Partes e peças sortidas. Vários modelos")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1.900,00</t>
        </is>
      </c>
      <c r="F88" s="4" t="inlineStr">
        <is>
          <t>200.00</t>
        </is>
      </c>
    </row>
    <row collapsed="false" customFormat="false" customHeight="false" hidden="false" ht="12.1" outlineLevel="0" r="89">
      <c r="A89" s="5" t="s">
        <f>=HYPERLINK("https://leilaoonline.net/lote/detalhe/90211", "423")</f>
      </c>
      <c r="B89" s="4" t="s">
        <f>=HYPERLINK("https://leilaoonline.net/lote/detalhe/90211", " 2 máquinas de gelo (para reparos) 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3.250,00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=HYPERLINK("https://leilaoonline.net/lote/detalhe/90202", "424")</f>
      </c>
      <c r="B90" s="4" t="s">
        <f>=HYPERLINK("https://leilaoonline.net/lote/detalhe/90202", " Sucata de peças e partes de aquecedores de ambiente 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250,00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=HYPERLINK("https://leilaoonline.net/lote/detalhe/90212", "425")</f>
      </c>
      <c r="B91" s="4" t="s">
        <f>=HYPERLINK("https://leilaoonline.net/lote/detalhe/90212", " Máquina de estampa quente para gravação em couro. Papel baixo relevo")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400,00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=HYPERLINK("https://leilaoonline.net/lote/detalhe/90269", "427")</f>
      </c>
      <c r="B92" s="4" t="s">
        <f>=HYPERLINK("https://leilaoonline.net/lote/detalhe/90269", " 24 unidades de meias térmicas infantil antiderrapante sem uso, cores sortidas. 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350,00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=HYPERLINK("https://leilaoonline.net/lote/detalhe/90206", "428")</f>
      </c>
      <c r="B93" s="4" t="s">
        <f>=HYPERLINK("https://leilaoonline.net/lote/detalhe/90206", " 2 unidades Expositor retrátil de caixas")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220,00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=HYPERLINK("https://leilaoonline.net/lote/detalhe/90208", "429")</f>
      </c>
      <c r="B94" s="4" t="s">
        <f>=HYPERLINK("https://leilaoonline.net/lote/detalhe/90208", " Serra fita para carnes. Mesa móvel. Funcionando")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900,00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=HYPERLINK("https://leilaoonline.net/lote/detalhe/90205", "430")</f>
      </c>
      <c r="B95" s="4" t="s">
        <f>=HYPERLINK("https://leilaoonline.net/lote/detalhe/90205", " PLAINA")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1.200,00</t>
        </is>
      </c>
      <c r="F95" s="4" t="inlineStr">
        <is>
          <t>200.00</t>
        </is>
      </c>
    </row>
    <row collapsed="false" customFormat="false" customHeight="false" hidden="false" ht="12.1" outlineLevel="0" r="96">
      <c r="A96" s="5" t="s">
        <f>=HYPERLINK("https://leilaoonline.net/lote/detalhe/90255", "431")</f>
      </c>
      <c r="B96" s="4" t="s">
        <f>=HYPERLINK("https://leilaoonline.net/lote/detalhe/90255", " 4 rodas ferro aro 14")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300,00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=HYPERLINK("https://leilaoonline.net/lote/detalhe/90214", "432")</f>
      </c>
      <c r="B97" s="4" t="s">
        <f>=HYPERLINK("https://leilaoonline.net/lote/detalhe/90214", " Máquina Risomat semi automática de corte de papel isolante (poliéster) para isolamento de motores e transformadores")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1.900,00</t>
        </is>
      </c>
      <c r="F97" s="4" t="inlineStr">
        <is>
          <t>200.00</t>
        </is>
      </c>
    </row>
    <row collapsed="false" customFormat="false" customHeight="false" hidden="false" ht="12.1" outlineLevel="0" r="98">
      <c r="A98" s="5" t="s">
        <f>=HYPERLINK("https://leilaoonline.net/lote/detalhe/90256", "435")</f>
      </c>
      <c r="B98" s="4" t="s">
        <f>=HYPERLINK("https://leilaoonline.net/lote/detalhe/90256", " 2 panelas de pressão 4.5 lts e bebedouro para garrafão")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220,00</t>
        </is>
      </c>
      <c r="F98" s="4" t="inlineStr">
        <is>
          <t>100.00</t>
        </is>
      </c>
    </row>
    <row collapsed="false" customFormat="false" customHeight="false" hidden="false" ht="12.1" outlineLevel="0" r="99">
      <c r="A99" s="5" t="s">
        <f>=HYPERLINK("https://leilaoonline.net/lote/detalhe/90257", "436")</f>
      </c>
      <c r="B99" s="4" t="s">
        <f>=HYPERLINK("https://leilaoonline.net/lote/detalhe/90257", " Barracas, acendedor elétrico 110 v, duchas frias")</f>
      </c>
      <c r="C99" s="4" t="inlineStr">
        <is>
          <t>Vendido</t>
        </is>
      </c>
      <c r="D99" s="4" t="inlineStr">
        <is>
          <t>1</t>
        </is>
      </c>
      <c r="E99" s="5" t="inlineStr">
        <is>
          <t>300,00</t>
        </is>
      </c>
      <c r="F99" s="4" t="inlineStr">
        <is>
          <t>100.00</t>
        </is>
      </c>
    </row>
    <row collapsed="false" customFormat="false" customHeight="false" hidden="false" ht="12.1" outlineLevel="0" r="100">
      <c r="A100" s="5" t="s">
        <f>=HYPERLINK("https://leilaoonline.net/lote/detalhe/90258", "437")</f>
      </c>
      <c r="B100" s="4" t="s">
        <f>=HYPERLINK("https://leilaoonline.net/lote/detalhe/90258", " Torneiras, boias, peças e partes de registros e conexões de água")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300,00</t>
        </is>
      </c>
      <c r="F100" s="4" t="inlineStr">
        <is>
          <t>100.00</t>
        </is>
      </c>
    </row>
    <row collapsed="false" customFormat="false" customHeight="false" hidden="false" ht="12.1" outlineLevel="0" r="101">
      <c r="A101" s="5" t="s">
        <f>=HYPERLINK("https://leilaoonline.net/lote/detalhe/90264", "438")</f>
      </c>
      <c r="B101" s="4" t="s">
        <f>=HYPERLINK("https://leilaoonline.net/lote/detalhe/90264", " 16 unidades  gorros infantil sem uso")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200,00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=HYPERLINK("https://leilaoonline.net/lote/detalhe/90279", "440")</f>
      </c>
      <c r="B102" s="4" t="s">
        <f>=HYPERLINK("https://leilaoonline.net/lote/detalhe/90279", " 16 unidades  gorros infantil sem uso")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200,00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=HYPERLINK("https://leilaoonline.net/lote/detalhe/90199", "441")</f>
      </c>
      <c r="B103" s="4" t="s">
        <f>=HYPERLINK("https://leilaoonline.net/lote/detalhe/90199", " 50 pares de calçados femininos sortidos")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400,00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=HYPERLINK("https://leilaoonline.net/lote/detalhe/90259", "442")</f>
      </c>
      <c r="B104" s="4" t="s">
        <f>=HYPERLINK("https://leilaoonline.net/lote/detalhe/90259", " 16 unidades  gorros infantil sem uso")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200,00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=HYPERLINK("https://leilaoonline.net/lote/detalhe/90275", "443")</f>
      </c>
      <c r="B105" s="4" t="s">
        <f>=HYPERLINK("https://leilaoonline.net/lote/detalhe/90275", " 16 unidades  gorros infantil sem uso")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200,00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=HYPERLINK("https://leilaoonline.net/lote/detalhe/90210", "444")</f>
      </c>
      <c r="B106" s="4" t="s">
        <f>=HYPERLINK("https://leilaoonline.net/lote/detalhe/90210", " Embaladora termo encolhivel 40x40")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750,00</t>
        </is>
      </c>
      <c r="F106" s="4" t="inlineStr">
        <is>
          <t>250.00</t>
        </is>
      </c>
    </row>
    <row collapsed="false" customFormat="false" customHeight="false" hidden="false" ht="12.1" outlineLevel="0" r="107">
      <c r="A107" s="5" t="s">
        <f>=HYPERLINK("https://leilaoonline.net/lote/detalhe/90262", "445")</f>
      </c>
      <c r="B107" s="4" t="s">
        <f>=HYPERLINK("https://leilaoonline.net/lote/detalhe/90262", " 16 unidades  gorros infantil sem uso")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200,00</t>
        </is>
      </c>
      <c r="F107" s="4" t="inlineStr">
        <is>
          <t>50.00</t>
        </is>
      </c>
    </row>
    <row collapsed="false" customFormat="false" customHeight="false" hidden="false" ht="12.1" outlineLevel="0" r="108">
      <c r="A108" s="5" t="s">
        <f>=HYPERLINK("https://leilaoonline.net/lote/detalhe/90291", "446")</f>
      </c>
      <c r="B108" s="4" t="s">
        <f>=HYPERLINK("https://leilaoonline.net/lote/detalhe/90291", " 3 geladeiras duplex. Para reparos")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300,00</t>
        </is>
      </c>
      <c r="F108" s="4" t="inlineStr">
        <is>
          <t>100.00</t>
        </is>
      </c>
    </row>
    <row collapsed="false" customFormat="false" customHeight="false" hidden="false" ht="12.1" outlineLevel="0" r="109">
      <c r="A109" s="5" t="s">
        <f>=HYPERLINK("https://leilaoonline.net/lote/detalhe/90260", "452")</f>
      </c>
      <c r="B109" s="4" t="s">
        <f>=HYPERLINK("https://leilaoonline.net/lote/detalhe/90260", " 16 unidades  gorros infantil sem uso")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200,00</t>
        </is>
      </c>
      <c r="F109" s="4" t="inlineStr">
        <is>
          <t>50.00</t>
        </is>
      </c>
    </row>
    <row collapsed="false" customFormat="false" customHeight="false" hidden="false" ht="12.1" outlineLevel="0" r="110">
      <c r="A110" s="5" t="s">
        <f>=HYPERLINK("https://leilaoonline.net/lote/detalhe/90263", "453")</f>
      </c>
      <c r="B110" s="4" t="s">
        <f>=HYPERLINK("https://leilaoonline.net/lote/detalhe/90263", " 16 unidades  gorros infantil sem uso")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200,00</t>
        </is>
      </c>
      <c r="F110" s="4" t="inlineStr">
        <is>
          <t>50.00</t>
        </is>
      </c>
    </row>
    <row collapsed="false" customFormat="false" customHeight="false" hidden="false" ht="12.1" outlineLevel="0" r="111">
      <c r="A111" s="5" t="s">
        <f>=HYPERLINK("https://leilaoonline.net/lote/detalhe/90280", "455")</f>
      </c>
      <c r="B111" s="4" t="s">
        <f>=HYPERLINK("https://leilaoonline.net/lote/detalhe/90280", " 16 unidades  gorros infantil sem uso")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200,00</t>
        </is>
      </c>
      <c r="F111" s="4" t="inlineStr">
        <is>
          <t>50.00</t>
        </is>
      </c>
    </row>
    <row collapsed="false" customFormat="false" customHeight="false" hidden="false" ht="12.1" outlineLevel="0" r="112">
      <c r="A112" s="5" t="s">
        <f>=HYPERLINK("https://leilaoonline.net/lote/detalhe/90261", "456")</f>
      </c>
      <c r="B112" s="4" t="s">
        <f>=HYPERLINK("https://leilaoonline.net/lote/detalhe/90261", " 16 unidades  gorros infantil sem uso")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200,00</t>
        </is>
      </c>
      <c r="F112" s="4" t="inlineStr">
        <is>
          <t>50.00</t>
        </is>
      </c>
    </row>
    <row collapsed="false" customFormat="false" customHeight="false" hidden="false" ht="12.1" outlineLevel="0" r="113">
      <c r="A113" s="5" t="s">
        <f>=HYPERLINK("https://leilaoonline.net/lote/detalhe/90273", "458")</f>
      </c>
      <c r="B113" s="4" t="s">
        <f>=HYPERLINK("https://leilaoonline.net/lote/detalhe/90273", " 16 unidades  gorros infantil sem uso")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200,00</t>
        </is>
      </c>
      <c r="F113" s="4" t="inlineStr">
        <is>
          <t>50.00</t>
        </is>
      </c>
    </row>
    <row collapsed="false" customFormat="false" customHeight="false" hidden="false" ht="12.1" outlineLevel="0" r="114">
      <c r="A114" s="5" t="s">
        <f>=HYPERLINK("https://leilaoonline.net/lote/detalhe/90276", "460")</f>
      </c>
      <c r="B114" s="4" t="s">
        <f>=HYPERLINK("https://leilaoonline.net/lote/detalhe/90276", " Aspirador e suporte pra tv 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100,00</t>
        </is>
      </c>
      <c r="F114" s="4" t="inlineStr">
        <is>
          <t>50.00</t>
        </is>
      </c>
    </row>
    <row collapsed="false" customFormat="false" customHeight="false" hidden="false" ht="12.1" outlineLevel="0" r="115">
      <c r="A115" s="5" t="s">
        <f>=HYPERLINK("https://leilaoonline.net/lote/detalhe/90215", "461")</f>
      </c>
      <c r="B115" s="4" t="s">
        <f>=HYPERLINK("https://leilaoonline.net/lote/detalhe/90215", " 5 rolos de papel tipo presente 1 lado branco 1 lado marca aprox.40 kgs 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100,00</t>
        </is>
      </c>
      <c r="F115" s="4" t="inlineStr">
        <is>
          <t>50.00</t>
        </is>
      </c>
    </row>
    <row collapsed="false" customFormat="false" customHeight="false" hidden="false" ht="12.1" outlineLevel="0" r="116">
      <c r="A116" s="5" t="s">
        <f>=HYPERLINK("https://leilaoonline.net/lote/detalhe/90185", "463")</f>
      </c>
      <c r="B116" s="4" t="s">
        <f>=HYPERLINK("https://leilaoonline.net/lote/detalhe/90185", " 02 vending machines. Para reparos")</f>
      </c>
      <c r="C116" s="4" t="inlineStr">
        <is>
          <t>Vendido</t>
        </is>
      </c>
      <c r="D116" s="4" t="inlineStr">
        <is>
          <t>1</t>
        </is>
      </c>
      <c r="E116" s="5" t="inlineStr">
        <is>
          <t>1.100,00</t>
        </is>
      </c>
      <c r="F116" s="4" t="inlineStr">
        <is>
          <t>100.00</t>
        </is>
      </c>
    </row>
    <row collapsed="false" customFormat="false" customHeight="false" hidden="false" ht="12.1" outlineLevel="0" r="117">
      <c r="A117" s="5" t="s">
        <f>=HYPERLINK("https://leilaoonline.net/lote/detalhe/90218", "464")</f>
      </c>
      <c r="B117" s="4" t="s">
        <f>=HYPERLINK("https://leilaoonline.net/lote/detalhe/90218", " 5 rolos de papel tipo presente 1 lado branco 1 lado marca aprox.40 kgs 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100,00</t>
        </is>
      </c>
      <c r="F117" s="4" t="inlineStr">
        <is>
          <t>50.00</t>
        </is>
      </c>
    </row>
    <row collapsed="false" customFormat="false" customHeight="false" hidden="false" ht="12.1" outlineLevel="0" r="118">
      <c r="A118" s="5" t="s">
        <f>=HYPERLINK("https://leilaoonline.net/lote/detalhe/90189", "465")</f>
      </c>
      <c r="B118" s="4" t="s">
        <f>=HYPERLINK("https://leilaoonline.net/lote/detalhe/90189", "TURBINA WEG")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2.900,00</t>
        </is>
      </c>
      <c r="F118" s="4" t="inlineStr">
        <is>
          <t>250.00</t>
        </is>
      </c>
    </row>
    <row collapsed="false" customFormat="false" customHeight="false" hidden="false" ht="12.1" outlineLevel="0" r="119">
      <c r="A119" s="5" t="s">
        <f>=HYPERLINK("https://leilaoonline.net/lote/detalhe/90217", "467")</f>
      </c>
      <c r="B119" s="4" t="s">
        <f>=HYPERLINK("https://leilaoonline.net/lote/detalhe/90217", " 5 rolos de papel tipo presente 1 lado branco 1 lado marca aprox.40 kgs 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100,00</t>
        </is>
      </c>
      <c r="F119" s="4" t="inlineStr">
        <is>
          <t>50.00</t>
        </is>
      </c>
    </row>
    <row collapsed="false" customFormat="false" customHeight="false" hidden="false" ht="12.1" outlineLevel="0" r="120">
      <c r="A120" s="5" t="s">
        <f>=HYPERLINK("https://leilaoonline.net/lote/detalhe/90216", "469")</f>
      </c>
      <c r="B120" s="4" t="s">
        <f>=HYPERLINK("https://leilaoonline.net/lote/detalhe/90216", " Climatizador e purificador")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150,00</t>
        </is>
      </c>
      <c r="F120" s="4" t="inlineStr">
        <is>
          <t>50.00</t>
        </is>
      </c>
    </row>
    <row collapsed="false" customFormat="false" customHeight="false" hidden="false" ht="12.1" outlineLevel="0" r="121">
      <c r="A121" s="5" t="s">
        <f>=HYPERLINK("https://leilaoonline.net/lote/detalhe/90219", "470")</f>
      </c>
      <c r="B121" s="4" t="s">
        <f>=HYPERLINK("https://leilaoonline.net/lote/detalhe/90219", " Climatizador e purificador")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150,00</t>
        </is>
      </c>
      <c r="F121" s="4" t="inlineStr">
        <is>
          <t>50.00</t>
        </is>
      </c>
    </row>
    <row collapsed="false" customFormat="false" customHeight="false" hidden="false" ht="12.1" outlineLevel="0" r="122">
      <c r="A122" s="5" t="s">
        <f>=HYPERLINK("https://leilaoonline.net/lote/detalhe/90265", "471")</f>
      </c>
      <c r="B122" s="4" t="s">
        <f>=HYPERLINK("https://leilaoonline.net/lote/detalhe/90265", " Sucata de 6 ventiladores 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200,00</t>
        </is>
      </c>
      <c r="F122" s="4" t="inlineStr">
        <is>
          <t>50.00</t>
        </is>
      </c>
    </row>
    <row collapsed="false" customFormat="false" customHeight="false" hidden="false" ht="12.1" outlineLevel="0" r="123">
      <c r="A123" s="5" t="s">
        <f>=HYPERLINK("https://leilaoonline.net/lote/detalhe/90220", "473")</f>
      </c>
      <c r="B123" s="4" t="s">
        <f>=HYPERLINK("https://leilaoonline.net/lote/detalhe/90220", " Climatizador e purificador")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150,00</t>
        </is>
      </c>
      <c r="F123" s="4" t="inlineStr">
        <is>
          <t>50.00</t>
        </is>
      </c>
    </row>
    <row collapsed="false" customFormat="false" customHeight="false" hidden="false" ht="12.1" outlineLevel="0" r="124">
      <c r="A124" s="5" t="s">
        <f>=HYPERLINK("https://leilaoonline.net/lote/detalhe/90194", "475")</f>
      </c>
      <c r="B124" s="4" t="s">
        <f>=HYPERLINK("https://leilaoonline.net/lote/detalhe/90194", " Aprox. 15 itens de ferramentas: peças, partes, tripé skill, cortador de pisos, maletas, partes de maletas etc 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300,00</t>
        </is>
      </c>
      <c r="F124" s="4" t="inlineStr">
        <is>
          <t>150.00</t>
        </is>
      </c>
    </row>
    <row collapsed="false" customFormat="false" customHeight="false" hidden="false" ht="12.1" outlineLevel="0" r="125">
      <c r="A125" s="5" t="s">
        <f>=HYPERLINK("https://leilaoonline.net/lote/detalhe/90188", "476")</f>
      </c>
      <c r="B125" s="4" t="s">
        <f>=HYPERLINK("https://leilaoonline.net/lote/detalhe/90188", " Desbobinadeira de chapa com caixa de redução")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2.500,00</t>
        </is>
      </c>
      <c r="F125" s="4" t="inlineStr">
        <is>
          <t>200.00</t>
        </is>
      </c>
    </row>
    <row collapsed="false" customFormat="false" customHeight="false" hidden="false" ht="12.1" outlineLevel="0" r="126">
      <c r="A126" s="5" t="s">
        <f>=HYPERLINK("https://leilaoonline.net/lote/detalhe/90277", "479")</f>
      </c>
      <c r="B126" s="4" t="s">
        <f>=HYPERLINK("https://leilaoonline.net/lote/detalhe/90277", " [LANCES POR KG] Sucata de motores e partes de lavadoras de alta pressão aproximadamente 150kgs")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6,00</t>
        </is>
      </c>
      <c r="F126" s="4" t="inlineStr">
        <is>
          <t>2.00</t>
        </is>
      </c>
    </row>
    <row collapsed="false" customFormat="false" customHeight="false" hidden="false" ht="12.1" outlineLevel="0" r="127">
      <c r="A127" s="5" t="s">
        <f>=HYPERLINK("https://leilaoonline.net/lote/detalhe/90192", "480")</f>
      </c>
      <c r="B127" s="4" t="s">
        <f>=HYPERLINK("https://leilaoonline.net/lote/detalhe/90192", " Moinho triturador de cobre e mesa garimpadora 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12.000,00</t>
        </is>
      </c>
      <c r="F127" s="4" t="inlineStr">
        <is>
          <t>250.00</t>
        </is>
      </c>
    </row>
    <row collapsed="false" customFormat="false" customHeight="false" hidden="false" ht="12.1" outlineLevel="0" r="128">
      <c r="A128" s="5" t="s">
        <f>=HYPERLINK("https://leilaoonline.net/lote/detalhe/90190", "481")</f>
      </c>
      <c r="B128" s="4" t="s">
        <f>=HYPERLINK("https://leilaoonline.net/lote/detalhe/90190", " Injetora de poliuretano. Para reparo")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7.500,00</t>
        </is>
      </c>
      <c r="F128" s="4" t="inlineStr">
        <is>
          <t>250.00</t>
        </is>
      </c>
    </row>
    <row collapsed="false" customFormat="false" customHeight="false" hidden="false" ht="12.1" outlineLevel="0" r="129">
      <c r="A129" s="5" t="s">
        <f>=HYPERLINK("https://leilaoonline.net/lote/detalhe/90186", "482")</f>
      </c>
      <c r="B129" s="4" t="s">
        <f>=HYPERLINK("https://leilaoonline.net/lote/detalhe/90186", " Batedeira industrial sem tacho e sem acessórios. Para reparo")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1.200,00</t>
        </is>
      </c>
      <c r="F129" s="4" t="inlineStr">
        <is>
          <t>200.00</t>
        </is>
      </c>
    </row>
    <row collapsed="false" customFormat="false" customHeight="false" hidden="false" ht="12.1" outlineLevel="0" r="130">
      <c r="A130" s="5" t="s">
        <f>=HYPERLINK("https://leilaoonline.net/lote/detalhe/90278", "483")</f>
      </c>
      <c r="B130" s="4" t="s">
        <f>=HYPERLINK("https://leilaoonline.net/lote/detalhe/90278", " Cooler de bebidas da coca antigo original 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800,00</t>
        </is>
      </c>
      <c r="F130" s="4" t="inlineStr">
        <is>
          <t>50.00</t>
        </is>
      </c>
    </row>
    <row collapsed="false" customFormat="false" customHeight="false" hidden="false" ht="12.1" outlineLevel="0" r="131">
      <c r="A131" s="5" t="s">
        <f>=HYPERLINK("https://leilaoonline.net/lote/detalhe/90191", "484")</f>
      </c>
      <c r="B131" s="4" t="s">
        <f>=HYPERLINK("https://leilaoonline.net/lote/detalhe/90191", " Aprox. 40 placas de gelo artificial reutilizável de tamanhos variados")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300,00</t>
        </is>
      </c>
      <c r="F131" s="4" t="inlineStr">
        <is>
          <t>50.00</t>
        </is>
      </c>
    </row>
    <row collapsed="false" customFormat="false" customHeight="false" hidden="false" ht="12.1" outlineLevel="0" r="132">
      <c r="A132" s="5" t="s">
        <f>=HYPERLINK("https://leilaoonline.net/lote/detalhe/90193", "486")</f>
      </c>
      <c r="B132" s="4" t="s">
        <f>=HYPERLINK("https://leilaoonline.net/lote/detalhe/90193", " Carrinho, cadeirinha, máquina infantil e aprx. 30 calças jeans infantis")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400,00</t>
        </is>
      </c>
      <c r="F132" s="4" t="inlineStr">
        <is>
          <t>50.00</t>
        </is>
      </c>
    </row>
    <row collapsed="false" customFormat="false" customHeight="false" hidden="false" ht="12.1" outlineLevel="0" r="133">
      <c r="A133" s="5" t="s">
        <f>=HYPERLINK("https://leilaoonline.net/lote/detalhe/90187", "487")</f>
      </c>
      <c r="B133" s="4" t="s">
        <f>=HYPERLINK("https://leilaoonline.net/lote/detalhe/90187", " tripé bosch, cortador de pisos irwin, e aprox. 13 ferramentas e materiais sortidos")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400,00</t>
        </is>
      </c>
      <c r="F133" s="4" t="inlineStr">
        <is>
          <t>50.00</t>
        </is>
      </c>
    </row>
    <row collapsed="false" customFormat="false" customHeight="false" hidden="false" ht="12.1" outlineLevel="0" r="134">
      <c r="A134" s="5" t="s">
        <f>=HYPERLINK("https://leilaoonline.net/lote/detalhe/90195", "488")</f>
      </c>
      <c r="B134" s="4" t="s">
        <f>=HYPERLINK("https://leilaoonline.net/lote/detalhe/90195", " sucata de forno elétrico e fatiadora de pães")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400,00</t>
        </is>
      </c>
      <c r="F134" s="4" t="inlineStr">
        <is>
          <t>50.00</t>
        </is>
      </c>
    </row>
    <row collapsed="false" customFormat="false" customHeight="false" hidden="false" ht="12.1" outlineLevel="0" r="135">
      <c r="A135" s="5" t="s">
        <f>=HYPERLINK("https://leilaoonline.net/lote/detalhe/90196", "489")</f>
      </c>
      <c r="B135" s="4" t="s">
        <f>=HYPERLINK("https://leilaoonline.net/lote/detalhe/90196", "Serra copo e trena. Possui avaria")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200,00</t>
        </is>
      </c>
      <c r="F135" s="4" t="inlineStr">
        <is>
          <t>50.00</t>
        </is>
      </c>
    </row>
    <row collapsed="false" customFormat="false" customHeight="false" hidden="false" ht="12.1" outlineLevel="0" r="136">
      <c r="A136" s="5" t="s">
        <f>=HYPERLINK("https://leilaoonline.net/lote/detalhe/90198", "490")</f>
      </c>
      <c r="B136" s="4" t="s">
        <f>=HYPERLINK("https://leilaoonline.net/lote/detalhe/90198", " Réplica artesanal em madeira de Moto Harley. 40 cm.")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300,00</t>
        </is>
      </c>
      <c r="F136" s="4" t="inlineStr">
        <is>
          <t>50.00</t>
        </is>
      </c>
    </row>
    <row collapsed="false" customFormat="false" customHeight="false" hidden="false" ht="12.1" outlineLevel="0" r="137">
      <c r="A137" s="5" t="s">
        <f>=HYPERLINK("https://leilaoonline.net/lote/detalhe/90197", "491")</f>
      </c>
      <c r="B137" s="4" t="s">
        <f>=HYPERLINK("https://leilaoonline.net/lote/detalhe/90197", " Réplica artesanal em madeira de Moto Indian 1941. 40 cm")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300,00</t>
        </is>
      </c>
      <c r="F137" s="4" t="inlineStr">
        <is>
          <t>50.00</t>
        </is>
      </c>
    </row>
    <row collapsed="false" customFormat="false" customHeight="false" hidden="false" ht="12.1" outlineLevel="0" r="138">
      <c r="A138" s="5" t="s">
        <f>=HYPERLINK("https://leilaoonline.net/lote/detalhe/90268", "496")</f>
      </c>
      <c r="B138" s="4" t="s">
        <f>=HYPERLINK("https://leilaoonline.net/lote/detalhe/90268", " 24 unidades de meias térmicas infantil antiderrapante sem uso, cores sortidas. 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350,00</t>
        </is>
      </c>
      <c r="F138" s="4" t="inlineStr">
        <is>
          <t>50.00</t>
        </is>
      </c>
    </row>
    <row collapsed="false" customFormat="false" customHeight="false" hidden="false" ht="12.1" outlineLevel="0" r="139">
      <c r="A139" s="5" t="s">
        <f>=HYPERLINK("https://leilaoonline.net/lote/detalhe/90267", "497")</f>
      </c>
      <c r="B139" s="4" t="s">
        <f>=HYPERLINK("https://leilaoonline.net/lote/detalhe/90267", " 24 unidades de meias térmicas infantil antiderrapante sem uso, cores sortidas. 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350,00</t>
        </is>
      </c>
      <c r="F139" s="4" t="inlineStr">
        <is>
          <t>50.00</t>
        </is>
      </c>
    </row>
    <row collapsed="false" customFormat="false" customHeight="false" hidden="false" ht="12.1" outlineLevel="0" r="140">
      <c r="A140" s="5" t="s">
        <f>=HYPERLINK("https://leilaoonline.net/lote/detalhe/90200", "498")</f>
      </c>
      <c r="B140" s="4" t="s">
        <f>=HYPERLINK("https://leilaoonline.net/lote/detalhe/90200", "Retroescavadeira em madeira (1 metro comprimento ela aberta ) articulada - toda envernizada")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350,00</t>
        </is>
      </c>
      <c r="F140" s="4" t="inlineStr">
        <is>
          <t>50.00</t>
        </is>
      </c>
    </row>
    <row collapsed="false" customFormat="false" customHeight="false" hidden="false" ht="12.1" outlineLevel="0" r="141">
      <c r="A141" s="5" t="s">
        <f>=HYPERLINK("https://leilaoonline.net/lote/detalhe/90201", "499")</f>
      </c>
      <c r="B141" s="4" t="s">
        <f>=HYPERLINK("https://leilaoonline.net/lote/detalhe/90201", "Retroescavadeira em madeira (1 metro comprimento ela aberta ) articulada - toda envernizada")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350,00</t>
        </is>
      </c>
      <c r="F141" s="4" t="inlineStr">
        <is>
          <t>50.00</t>
        </is>
      </c>
    </row>
    <row collapsed="false" customFormat="false" customHeight="false" hidden="false" ht="12.1" outlineLevel="0" r="142">
      <c r="A142" s="5" t="s">
        <f>=HYPERLINK("https://leilaoonline.net/lote/detalhe/90222", "504")</f>
      </c>
      <c r="B142" s="4" t="s">
        <f>=HYPERLINK("https://leilaoonline.net/lote/detalhe/90222", " Split 18.000 (no estado)")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500,00</t>
        </is>
      </c>
      <c r="F142" s="4" t="inlineStr">
        <is>
          <t>50.00</t>
        </is>
      </c>
    </row>
    <row collapsed="false" customFormat="false" customHeight="false" hidden="false" ht="12.1" outlineLevel="0" r="143">
      <c r="A143" s="5" t="s">
        <f>=HYPERLINK("https://leilaoonline.net/lote/detalhe/90221", "506")</f>
      </c>
      <c r="B143" s="4" t="s">
        <f>=HYPERLINK("https://leilaoonline.net/lote/detalhe/90221", " Split-1 condensadora 18.000 e 2 evaporadoras 9.000/12.000")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700,00</t>
        </is>
      </c>
      <c r="F143" s="4" t="inlineStr">
        <is>
          <t>50.00</t>
        </is>
      </c>
    </row>
    <row collapsed="false" customFormat="false" customHeight="false" hidden="false" ht="12.1" outlineLevel="0" r="144">
      <c r="A144" s="5" t="s">
        <f>=HYPERLINK("https://leilaoonline.net/lote/detalhe/90225", "507")</f>
      </c>
      <c r="B144" s="4" t="s">
        <f>=HYPERLINK("https://leilaoonline.net/lote/detalhe/90225", " Maquina de gelo (sem teste)")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250,00</t>
        </is>
      </c>
      <c r="F144" s="4" t="inlineStr">
        <is>
          <t>50.00</t>
        </is>
      </c>
    </row>
    <row collapsed="false" customFormat="false" customHeight="false" hidden="false" ht="12.1" outlineLevel="0" r="145">
      <c r="A145" s="5" t="s">
        <f>=HYPERLINK("https://leilaoonline.net/lote/detalhe/90229", "508")</f>
      </c>
      <c r="B145" s="4" t="s">
        <f>=HYPERLINK("https://leilaoonline.net/lote/detalhe/90229", " Máquina de café")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350,00</t>
        </is>
      </c>
      <c r="F145" s="4" t="inlineStr">
        <is>
          <t>50.00</t>
        </is>
      </c>
    </row>
    <row collapsed="false" customFormat="false" customHeight="false" hidden="false" ht="12.1" outlineLevel="0" r="146">
      <c r="A146" s="5" t="s">
        <f>=HYPERLINK("https://leilaoonline.net/lote/detalhe/90223", "509")</f>
      </c>
      <c r="B146" s="4" t="s">
        <f>=HYPERLINK("https://leilaoonline.net/lote/detalhe/90223", " Duas enceradeiras antigas")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200,00</t>
        </is>
      </c>
      <c r="F146" s="4" t="inlineStr">
        <is>
          <t>50.00</t>
        </is>
      </c>
    </row>
    <row collapsed="false" customFormat="false" customHeight="false" hidden="false" ht="12.1" outlineLevel="0" r="147">
      <c r="A147" s="5" t="s">
        <f>=HYPERLINK("https://leilaoonline.net/lote/detalhe/90228", "510")</f>
      </c>
      <c r="B147" s="4" t="s">
        <f>=HYPERLINK("https://leilaoonline.net/lote/detalhe/90228", " aparelhos de Dvds (no estado) 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250,00</t>
        </is>
      </c>
      <c r="F147" s="4" t="inlineStr">
        <is>
          <t>50.00</t>
        </is>
      </c>
    </row>
    <row collapsed="false" customFormat="false" customHeight="false" hidden="false" ht="12.1" outlineLevel="0" r="148">
      <c r="A148" s="5" t="s">
        <f>=HYPERLINK("https://leilaoonline.net/lote/detalhe/90227", "512")</f>
      </c>
      <c r="B148" s="4" t="s">
        <f>=HYPERLINK("https://leilaoonline.net/lote/detalhe/90227", " Vulcanizadora de câmara de ar")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300,00</t>
        </is>
      </c>
      <c r="F148" s="4" t="inlineStr">
        <is>
          <t>50.00</t>
        </is>
      </c>
    </row>
    <row collapsed="false" customFormat="false" customHeight="false" hidden="false" ht="12.1" outlineLevel="0" r="149">
      <c r="A149" s="5" t="s">
        <f>=HYPERLINK("https://leilaoonline.net/lote/detalhe/90231", "513")</f>
      </c>
      <c r="B149" s="4" t="s">
        <f>=HYPERLINK("https://leilaoonline.net/lote/detalhe/90231", " Geladeira side by side pra reparos (com os acessórios )")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400,00</t>
        </is>
      </c>
      <c r="F149" s="4" t="inlineStr">
        <is>
          <t>50.00</t>
        </is>
      </c>
    </row>
    <row collapsed="false" customFormat="false" customHeight="false" hidden="false" ht="12.1" outlineLevel="0" r="150">
      <c r="A150" s="5" t="s">
        <f>=HYPERLINK("https://leilaoonline.net/lote/detalhe/90226", "514")</f>
      </c>
      <c r="B150" s="4" t="s">
        <f>=HYPERLINK("https://leilaoonline.net/lote/detalhe/90226", " Lava e seca para reparo")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500,00</t>
        </is>
      </c>
      <c r="F150" s="4" t="inlineStr">
        <is>
          <t>50.00</t>
        </is>
      </c>
    </row>
    <row collapsed="false" customFormat="false" customHeight="false" hidden="false" ht="12.1" outlineLevel="0" r="151">
      <c r="A151" s="5" t="s">
        <f>=HYPERLINK("https://leilaoonline.net/lote/detalhe/90230", "515")</f>
      </c>
      <c r="B151" s="4" t="s">
        <f>=HYPERLINK("https://leilaoonline.net/lote/detalhe/90230", " Forno duplo combinado e rotatório elétrico")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2.500,00</t>
        </is>
      </c>
      <c r="F151" s="4" t="inlineStr">
        <is>
          <t>50.00</t>
        </is>
      </c>
    </row>
    <row collapsed="false" customFormat="false" customHeight="false" hidden="false" ht="12.1" outlineLevel="0" r="152">
      <c r="A152" s="5" t="s">
        <f>=HYPERLINK("https://leilaoonline.net/lote/detalhe/90232", "527")</f>
      </c>
      <c r="B152" s="4" t="s">
        <f>=HYPERLINK("https://leilaoonline.net/lote/detalhe/90232", " 15 telefones com e sem fio")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250,00</t>
        </is>
      </c>
      <c r="F152" s="4" t="inlineStr">
        <is>
          <t>50.00</t>
        </is>
      </c>
    </row>
    <row collapsed="false" customFormat="false" customHeight="false" hidden="false" ht="12.1" outlineLevel="0" r="153">
      <c r="A153" s="5" t="s">
        <f>=HYPERLINK("https://leilaoonline.net/lote/detalhe/90224", "528")</f>
      </c>
      <c r="B153" s="4" t="s">
        <f>=HYPERLINK("https://leilaoonline.net/lote/detalhe/90224", " Aprox.50 unidades sucata de térmicas")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250,00</t>
        </is>
      </c>
      <c r="F153" s="4" t="inlineStr">
        <is>
          <t>50.00</t>
        </is>
      </c>
    </row>
    <row collapsed="false" customFormat="false" customHeight="false" hidden="false" ht="12.1" outlineLevel="0" r="154">
      <c r="A154" s="5" t="s">
        <f>=HYPERLINK("https://leilaoonline.net/lote/detalhe/90233", "537")</f>
      </c>
      <c r="B154" s="4" t="s">
        <f>=HYPERLINK("https://leilaoonline.net/lote/detalhe/90233", " Aprox .10 nichos decorativos modelos variados")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150,00</t>
        </is>
      </c>
      <c r="F154" s="4" t="inlineStr">
        <is>
          <t>50.00</t>
        </is>
      </c>
    </row>
    <row collapsed="false" customFormat="false" customHeight="false" hidden="false" ht="12.1" outlineLevel="0" r="155">
      <c r="A155" s="5" t="s">
        <f>=HYPERLINK("https://leilaoonline.net/lote/detalhe/90234", "539")</f>
      </c>
      <c r="B155" s="4" t="s">
        <f>=HYPERLINK("https://leilaoonline.net/lote/detalhe/90234", " Máquina para cortar chapa automática funcionado")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4.500,00</t>
        </is>
      </c>
      <c r="F155" s="4" t="inlineStr">
        <is>
          <t>150.00</t>
        </is>
      </c>
    </row>
    <row collapsed="false" customFormat="false" customHeight="false" hidden="false" ht="12.1" outlineLevel="0" r="156">
      <c r="A156" s="5" t="s">
        <f>=HYPERLINK("https://leilaoonline.net/lote/detalhe/90235", "547")</f>
      </c>
      <c r="B156" s="4" t="s">
        <f>=HYPERLINK("https://leilaoonline.net/lote/detalhe/90235", " 1 vídeo porteiro  2 babá eletrônica Wi-Fi Philco")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550,00</t>
        </is>
      </c>
      <c r="F156" s="4" t="inlineStr">
        <is>
          <t>50.00</t>
        </is>
      </c>
    </row>
    <row collapsed="false" customFormat="false" customHeight="false" hidden="false" ht="12.1" outlineLevel="0" r="157">
      <c r="A157" s="5" t="s">
        <f>=HYPERLINK("https://leilaoonline.net/lote/detalhe/90237", "548")</f>
      </c>
      <c r="B157" s="4" t="s">
        <f>=HYPERLINK("https://leilaoonline.net/lote/detalhe/90237", " Inalador respira max 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100,00</t>
        </is>
      </c>
      <c r="F157" s="4" t="inlineStr">
        <is>
          <t>50.00</t>
        </is>
      </c>
    </row>
    <row collapsed="false" customFormat="false" customHeight="false" hidden="false" ht="12.1" outlineLevel="0" r="158">
      <c r="A158" s="5" t="s">
        <f>=HYPERLINK("https://leilaoonline.net/lote/detalhe/90239", "557")</f>
      </c>
      <c r="B158" s="4" t="s">
        <f>=HYPERLINK("https://leilaoonline.net/lote/detalhe/90239", " Compressor")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700,00</t>
        </is>
      </c>
      <c r="F158" s="4" t="inlineStr">
        <is>
          <t>50.00</t>
        </is>
      </c>
    </row>
    <row collapsed="false" customFormat="false" customHeight="false" hidden="false" ht="12.1" outlineLevel="0" r="159">
      <c r="A159" s="5" t="s">
        <f>=HYPERLINK("https://leilaoonline.net/lote/detalhe/90238", "558")</f>
      </c>
      <c r="B159" s="4" t="s">
        <f>=HYPERLINK("https://leilaoonline.net/lote/detalhe/90238", " Climatizador comercial joape")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600,00</t>
        </is>
      </c>
      <c r="F159" s="4" t="inlineStr">
        <is>
          <t>50.00</t>
        </is>
      </c>
    </row>
    <row collapsed="false" customFormat="false" customHeight="false" hidden="false" ht="12.1" outlineLevel="0" r="160">
      <c r="A160" s="5" t="s">
        <f>=HYPERLINK("https://leilaoonline.net/lote/detalhe/90236", "561")</f>
      </c>
      <c r="B160" s="4" t="s">
        <f>=HYPERLINK("https://leilaoonline.net/lote/detalhe/90236", " Cafeteira circular dolce gusto voltagem 110 v funcionando")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250,00</t>
        </is>
      </c>
      <c r="F160" s="4" t="inlineStr">
        <is>
          <t>50.00</t>
        </is>
      </c>
    </row>
    <row collapsed="false" customFormat="false" customHeight="false" hidden="false" ht="12.1" outlineLevel="0" r="161">
      <c r="A161" s="5" t="s">
        <f>=HYPERLINK("https://leilaoonline.net/lote/detalhe/90242", "562")</f>
      </c>
      <c r="B161" s="4" t="s">
        <f>=HYPERLINK("https://leilaoonline.net/lote/detalhe/90242", " Impressora xp-241")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300,00</t>
        </is>
      </c>
      <c r="F161" s="4" t="inlineStr">
        <is>
          <t>50.00</t>
        </is>
      </c>
    </row>
    <row collapsed="false" customFormat="false" customHeight="false" hidden="false" ht="12.1" outlineLevel="0" r="162">
      <c r="A162" s="5" t="s">
        <f>=HYPERLINK("https://leilaoonline.net/lote/detalhe/90240", "563")</f>
      </c>
      <c r="B162" s="4" t="s">
        <f>=HYPERLINK("https://leilaoonline.net/lote/detalhe/90240", " 2 note 8 teclados")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400,00</t>
        </is>
      </c>
      <c r="F162" s="4" t="inlineStr">
        <is>
          <t>50.00</t>
        </is>
      </c>
    </row>
    <row collapsed="false" customFormat="false" customHeight="false" hidden="false" ht="12.1" outlineLevel="0" r="163">
      <c r="A163" s="5" t="s">
        <f>=HYPERLINK("https://leilaoonline.net/lote/detalhe/90244", "564")</f>
      </c>
      <c r="B163" s="4" t="s">
        <f>=HYPERLINK("https://leilaoonline.net/lote/detalhe/90244", " Compressor 20 pés")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1.600,00</t>
        </is>
      </c>
      <c r="F163" s="4" t="inlineStr">
        <is>
          <t>50.00</t>
        </is>
      </c>
    </row>
    <row collapsed="false" customFormat="false" customHeight="false" hidden="false" ht="12.1" outlineLevel="0" r="164">
      <c r="A164" s="5" t="s">
        <f>=HYPERLINK("https://leilaoonline.net/lote/detalhe/90241", "566")</f>
      </c>
      <c r="B164" s="4" t="s">
        <f>=HYPERLINK("https://leilaoonline.net/lote/detalhe/90241", " Cafeteira Delonghy e torradeira")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200,00</t>
        </is>
      </c>
      <c r="F164" s="4" t="inlineStr">
        <is>
          <t>50.00</t>
        </is>
      </c>
    </row>
    <row collapsed="false" customFormat="false" customHeight="false" hidden="false" ht="12.1" outlineLevel="0" r="165">
      <c r="A165" s="5" t="s">
        <f>=HYPERLINK("https://leilaoonline.net/lote/detalhe/90246", "567")</f>
      </c>
      <c r="B165" s="4" t="s">
        <f>=HYPERLINK("https://leilaoonline.net/lote/detalhe/90246", " Aprox.15 Cartuchos de tinta")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150,00</t>
        </is>
      </c>
      <c r="F165" s="4" t="inlineStr">
        <is>
          <t>50.00</t>
        </is>
      </c>
    </row>
    <row collapsed="false" customFormat="false" customHeight="false" hidden="false" ht="12.1" outlineLevel="0" r="166">
      <c r="A166" s="5" t="s">
        <f>=HYPERLINK("https://leilaoonline.net/lote/detalhe/90245", "569")</f>
      </c>
      <c r="B166" s="4" t="s">
        <f>=HYPERLINK("https://leilaoonline.net/lote/detalhe/90245", " Forno e panificadora 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200,00</t>
        </is>
      </c>
      <c r="F166" s="4" t="inlineStr">
        <is>
          <t>50.00</t>
        </is>
      </c>
    </row>
    <row collapsed="false" customFormat="false" customHeight="false" hidden="false" ht="12.1" outlineLevel="0" r="167">
      <c r="A167" s="5" t="s">
        <f>=HYPERLINK("https://leilaoonline.net/lote/detalhe/90243", "571")</f>
      </c>
      <c r="B167" s="4" t="s">
        <f>=HYPERLINK("https://leilaoonline.net/lote/detalhe/90243", " Aprox.20 itens ferramentas diversas... trenas, nível, escova de aço")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400,00</t>
        </is>
      </c>
      <c r="F167" s="4" t="inlineStr">
        <is>
          <t>50.00</t>
        </is>
      </c>
    </row>
    <row collapsed="false" customFormat="false" customHeight="false" hidden="false" ht="12.1" outlineLevel="0" r="168">
      <c r="A168" s="5" t="s">
        <f>=HYPERLINK("https://leilaoonline.net/lote/detalhe/90250", "584")</f>
      </c>
      <c r="B168" s="4" t="s">
        <f>=HYPERLINK("https://leilaoonline.net/lote/detalhe/90250", " ferro de passar roupas 110v (10 unidades)")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100,00</t>
        </is>
      </c>
      <c r="F168" s="4" t="inlineStr">
        <is>
          <t>50.00</t>
        </is>
      </c>
    </row>
    <row collapsed="false" customFormat="false" customHeight="false" hidden="false" ht="12.1" outlineLevel="0" r="169">
      <c r="A169" s="5" t="s">
        <f>=HYPERLINK("https://leilaoonline.net/lote/detalhe/90253", "585")</f>
      </c>
      <c r="B169" s="4" t="s">
        <f>=HYPERLINK("https://leilaoonline.net/lote/detalhe/90253", " Aproximadamente 100 máscaras")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230,00</t>
        </is>
      </c>
      <c r="F169" s="4" t="inlineStr">
        <is>
          <t>50.00</t>
        </is>
      </c>
    </row>
    <row collapsed="false" customFormat="false" customHeight="false" hidden="false" ht="12.1" outlineLevel="0" r="170">
      <c r="A170" s="5" t="s">
        <f>=HYPERLINK("https://leilaoonline.net/lote/detalhe/90254", "586")</f>
      </c>
      <c r="B170" s="4" t="s">
        <f>=HYPERLINK("https://leilaoonline.net/lote/detalhe/90254", " 4 Adegas para reparo")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450,00</t>
        </is>
      </c>
      <c r="F170" s="4" t="inlineStr">
        <is>
          <t>50.00</t>
        </is>
      </c>
    </row>
    <row collapsed="false" customFormat="false" customHeight="false" hidden="false" ht="12.1" outlineLevel="0" r="171">
      <c r="A171" s="5" t="s">
        <f>=HYPERLINK("https://leilaoonline.net/lote/detalhe/90248", "592")</f>
      </c>
      <c r="B171" s="4" t="s">
        <f>=HYPERLINK("https://leilaoonline.net/lote/detalhe/90248", " Sucata de 50 jarras  elétricas 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500,00</t>
        </is>
      </c>
      <c r="F171" s="4" t="inlineStr">
        <is>
          <t>50.00</t>
        </is>
      </c>
    </row>
    <row collapsed="false" customFormat="false" customHeight="false" hidden="false" ht="12.1" outlineLevel="0" r="172">
      <c r="A172" s="5" t="s">
        <f>=HYPERLINK("https://leilaoonline.net/lote/detalhe/90249", "593")</f>
      </c>
      <c r="B172" s="4" t="s">
        <f>=HYPERLINK("https://leilaoonline.net/lote/detalhe/90249", " 3 estabilizadores Enfermax 500 va")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300,00</t>
        </is>
      </c>
      <c r="F172" s="4" t="inlineStr">
        <is>
          <t>50.00</t>
        </is>
      </c>
    </row>
    <row collapsed="false" customFormat="false" customHeight="false" hidden="false" ht="12.1" outlineLevel="0" r="173">
      <c r="A173" s="5" t="s">
        <f>=HYPERLINK("https://leilaoonline.net/lote/detalhe/90251", "594")</f>
      </c>
      <c r="B173" s="4" t="s">
        <f>=HYPERLINK("https://leilaoonline.net/lote/detalhe/90251", " 1 estabilizador de 1.000 va 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150,00</t>
        </is>
      </c>
      <c r="F173" s="4" t="inlineStr">
        <is>
          <t>50.00</t>
        </is>
      </c>
    </row>
    <row collapsed="false" customFormat="false" customHeight="false" hidden="false" ht="12.1" outlineLevel="0" r="174">
      <c r="A174" s="5" t="s">
        <f>=HYPERLINK("https://leilaoonline.net/lote/detalhe/90252", "595")</f>
      </c>
      <c r="B174" s="4" t="s">
        <f>=HYPERLINK("https://leilaoonline.net/lote/detalhe/90252", " Estabilizador Enermax 3.200 va  e 1 estabilizador de 300 va 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270,00</t>
        </is>
      </c>
      <c r="F174" s="4" t="inlineStr">
        <is>
          <t>50.00</t>
        </is>
      </c>
    </row>
    <row collapsed="false" customFormat="false" customHeight="false" hidden="false" ht="12.1" outlineLevel="0" r="175">
      <c r="A175" s="5" t="s">
        <f>=HYPERLINK("https://leilaoonline.net/lote/detalhe/90284", "596")</f>
      </c>
      <c r="B175" s="4" t="s">
        <f>=HYPERLINK("https://leilaoonline.net/lote/detalhe/90284", " 15 unidades  base do copo liquidificador Arno clic lav 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250,00</t>
        </is>
      </c>
      <c r="F175" s="4" t="inlineStr">
        <is>
          <t>50.00</t>
        </is>
      </c>
    </row>
    <row collapsed="false" customFormat="false" customHeight="false" hidden="false" ht="12.1" outlineLevel="0" r="176">
      <c r="A176" s="5" t="s">
        <f>=HYPERLINK("https://leilaoonline.net/lote/detalhe/90283", "597")</f>
      </c>
      <c r="B176" s="4" t="s">
        <f>=HYPERLINK("https://leilaoonline.net/lote/detalhe/90283", " 15 unidades  base do copo liquidificador Arno clic lav 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250,00</t>
        </is>
      </c>
      <c r="F176" s="4" t="inlineStr">
        <is>
          <t>50.00</t>
        </is>
      </c>
    </row>
    <row collapsed="false" customFormat="false" customHeight="false" hidden="false" ht="12.1" outlineLevel="0" r="177">
      <c r="A177" s="5" t="s">
        <f>=HYPERLINK("https://leilaoonline.net/lote/detalhe/90286", "598")</f>
      </c>
      <c r="B177" s="4" t="s">
        <f>=HYPERLINK("https://leilaoonline.net/lote/detalhe/90286", " 30 rolos de etiqueta adesiva papel couchê 5 x10 cm ,com picote")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350,00</t>
        </is>
      </c>
      <c r="F177" s="4" t="inlineStr">
        <is>
          <t>50.00</t>
        </is>
      </c>
    </row>
    <row collapsed="false" customFormat="false" customHeight="false" hidden="false" ht="12.1" outlineLevel="0" r="178">
      <c r="A178" s="5" t="s">
        <f>=HYPERLINK("https://leilaoonline.net/lote/detalhe/90288", "599")</f>
      </c>
      <c r="B178" s="4" t="s">
        <f>=HYPERLINK("https://leilaoonline.net/lote/detalhe/90288", " 30 rolos de etiqueta adesiva papel couchê 5 x10 cm ,com picote")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350,00</t>
        </is>
      </c>
      <c r="F178" s="4" t="inlineStr">
        <is>
          <t>50.00</t>
        </is>
      </c>
    </row>
    <row collapsed="false" customFormat="false" customHeight="false" hidden="false" ht="12.1" outlineLevel="0" r="179">
      <c r="A179" s="5" t="s">
        <f>=HYPERLINK("https://leilaoonline.net/lote/detalhe/90290", "600")</f>
      </c>
      <c r="B179" s="4" t="s">
        <f>=HYPERLINK("https://leilaoonline.net/lote/detalhe/90290", " 30 rolos de etiqueta adesiva papel couchê 5 x10 cm ,com picote")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350,00</t>
        </is>
      </c>
      <c r="F179" s="4" t="inlineStr">
        <is>
          <t>50.00</t>
        </is>
      </c>
    </row>
    <row collapsed="false" customFormat="false" customHeight="false" hidden="false" ht="12.1" outlineLevel="0" r="180">
      <c r="A180" s="5" t="s">
        <f>=HYPERLINK("https://leilaoonline.net/lote/detalhe/90285", "601")</f>
      </c>
      <c r="B180" s="4" t="s">
        <f>=HYPERLINK("https://leilaoonline.net/lote/detalhe/90285", " .2 abajur de mesa")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100,00</t>
        </is>
      </c>
      <c r="F180" s="4" t="inlineStr">
        <is>
          <t>50.00</t>
        </is>
      </c>
    </row>
    <row collapsed="false" customFormat="false" customHeight="false" hidden="false" ht="12.1" outlineLevel="0" r="181">
      <c r="A181" s="5" t="s">
        <f>=HYPERLINK("https://leilaoonline.net/lote/detalhe/90289", "604")</f>
      </c>
      <c r="B181" s="4" t="s">
        <f>=HYPERLINK("https://leilaoonline.net/lote/detalhe/90289", " 2 aparelhos de DVD 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100,00</t>
        </is>
      </c>
      <c r="F181" s="4" t="inlineStr">
        <is>
          <t>50.00</t>
        </is>
      </c>
    </row>
    <row collapsed="false" customFormat="false" customHeight="false" hidden="false" ht="12.1" outlineLevel="0" r="182">
      <c r="A182" s="5" t="s">
        <f>=HYPERLINK("https://leilaoonline.net/lote/detalhe/90287", "609")</f>
      </c>
      <c r="B182" s="4" t="s">
        <f>=HYPERLINK("https://leilaoonline.net/lote/detalhe/90287", " Bomba d’água de recalque em inox 5 hp trifásica funcionando")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4.500,00</t>
        </is>
      </c>
      <c r="F182" s="4" t="inlineStr">
        <is>
          <t>200.00</t>
        </is>
      </c>
    </row>
    <row collapsed="false" customFormat="false" customHeight="false" hidden="false" ht="12.1" outlineLevel="0" r="183">
      <c r="A183" s="5" t="s">
        <f>=HYPERLINK("https://leilaoonline.net/lote/detalhe/90292", "610")</f>
      </c>
      <c r="B183" s="4" t="s">
        <f>=HYPERLINK("https://leilaoonline.net/lote/detalhe/90292", " Liquidificador industrial 8 litros")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250,00</t>
        </is>
      </c>
      <c r="F183" s="4" t="inlineStr">
        <is>
          <t>50.00</t>
        </is>
      </c>
    </row>
    <row collapsed="false" customFormat="false" customHeight="false" hidden="false" ht="12.1" outlineLevel="0" r="184">
      <c r="A184" s="5" t="s">
        <f>=HYPERLINK("https://leilaoonline.net/lote/detalhe/90299", "612")</f>
      </c>
      <c r="B184" s="4" t="s">
        <f>=HYPERLINK("https://leilaoonline.net/lote/detalhe/90299", " Mini system hi-fi fx30")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200,00</t>
        </is>
      </c>
      <c r="F184" s="4" t="inlineStr">
        <is>
          <t>50.00</t>
        </is>
      </c>
    </row>
    <row collapsed="false" customFormat="false" customHeight="false" hidden="false" ht="12.1" outlineLevel="0" r="185">
      <c r="A185" s="5" t="s">
        <f>=HYPERLINK("https://leilaoonline.net/lote/detalhe/90298", "613")</f>
      </c>
      <c r="B185" s="4" t="s">
        <f>=HYPERLINK("https://leilaoonline.net/lote/detalhe/90298", " Micro system sharp 160 w")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200,00</t>
        </is>
      </c>
      <c r="F185" s="4" t="inlineStr">
        <is>
          <t>50.00</t>
        </is>
      </c>
    </row>
    <row collapsed="false" customFormat="false" customHeight="false" hidden="false" ht="12.1" outlineLevel="0" r="186">
      <c r="A186" s="5" t="s">
        <f>=HYPERLINK("https://leilaoonline.net/lote/detalhe/90296", "614")</f>
      </c>
      <c r="B186" s="4" t="s">
        <f>=HYPERLINK("https://leilaoonline.net/lote/detalhe/90296", " Duas caixas de som samsung")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100,00</t>
        </is>
      </c>
      <c r="F186" s="4" t="inlineStr">
        <is>
          <t>50.00</t>
        </is>
      </c>
    </row>
    <row collapsed="false" customFormat="false" customHeight="false" hidden="false" ht="12.1" outlineLevel="0" r="187">
      <c r="A187" s="5" t="s">
        <f>=HYPERLINK("https://leilaoonline.net/lote/detalhe/90297", "615")</f>
      </c>
      <c r="B187" s="4" t="s">
        <f>=HYPERLINK("https://leilaoonline.net/lote/detalhe/90297", " 4 caixas de som lg")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200,00</t>
        </is>
      </c>
      <c r="F187" s="4" t="inlineStr">
        <is>
          <t>50.00</t>
        </is>
      </c>
    </row>
    <row collapsed="false" customFormat="false" customHeight="false" hidden="false" ht="12.1" outlineLevel="0" r="188">
      <c r="A188" s="5" t="s">
        <f>=HYPERLINK("https://leilaoonline.net/lote/detalhe/90293", "616")</f>
      </c>
      <c r="B188" s="4" t="s">
        <f>=HYPERLINK("https://leilaoonline.net/lote/detalhe/90293", " Duas caixas de som Toshiba")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100,00</t>
        </is>
      </c>
      <c r="F188" s="4" t="inlineStr">
        <is>
          <t>50.00</t>
        </is>
      </c>
    </row>
    <row collapsed="false" customFormat="false" customHeight="false" hidden="false" ht="12.1" outlineLevel="0" r="189">
      <c r="A189" s="5" t="s">
        <f>=HYPERLINK("https://leilaoonline.net/lote/detalhe/90294", "617")</f>
      </c>
      <c r="B189" s="4" t="s">
        <f>=HYPERLINK("https://leilaoonline.net/lote/detalhe/90294", " Duas  caixas de som giga 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100,00</t>
        </is>
      </c>
      <c r="F189" s="4" t="inlineStr">
        <is>
          <t>50.00</t>
        </is>
      </c>
    </row>
    <row collapsed="false" customFormat="false" customHeight="false" hidden="false" ht="12.1" outlineLevel="0" r="190">
      <c r="A190" s="5" t="s">
        <f>=HYPERLINK("https://leilaoonline.net/lote/detalhe/90300", "618")</f>
      </c>
      <c r="B190" s="4" t="s">
        <f>=HYPERLINK("https://leilaoonline.net/lote/detalhe/90300", " 2 caixas de som Samsung 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100,00</t>
        </is>
      </c>
      <c r="F190" s="4" t="inlineStr">
        <is>
          <t>50.00</t>
        </is>
      </c>
    </row>
    <row collapsed="false" customFormat="false" customHeight="false" hidden="false" ht="12.1" outlineLevel="0" r="191">
      <c r="A191" s="5" t="s">
        <f>=HYPERLINK("https://leilaoonline.net/lote/detalhe/90295", "619")</f>
      </c>
      <c r="B191" s="4" t="s">
        <f>=HYPERLINK("https://leilaoonline.net/lote/detalhe/90295", " 3 caixas de som -Samsung-lg-Philips")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200,00</t>
        </is>
      </c>
      <c r="F191" s="4" t="inlineStr">
        <is>
          <t>50.00</t>
        </is>
      </c>
    </row>
    <row collapsed="false" customFormat="false" customHeight="false" hidden="false" ht="12.1" outlineLevel="0" r="192">
      <c r="A192" s="5" t="s">
        <f>=HYPERLINK("https://leilaoonline.net/lote/detalhe/90319", "623")</f>
      </c>
      <c r="B192" s="4" t="s">
        <f>=HYPERLINK("https://leilaoonline.net/lote/detalhe/90319", "Freezer vertical")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150,00</t>
        </is>
      </c>
      <c r="F192" s="4" t="inlineStr">
        <is>
          <t>50.00</t>
        </is>
      </c>
    </row>
    <row collapsed="false" customFormat="false" customHeight="false" hidden="false" ht="12.1" outlineLevel="0" r="193">
      <c r="A193" s="5" t="s">
        <f>=HYPERLINK("https://leilaoonline.net/lote/detalhe/90320", "625")</f>
      </c>
      <c r="B193" s="4" t="s">
        <f>=HYPERLINK("https://leilaoonline.net/lote/detalhe/90320", "4 micro ondas")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200,00</t>
        </is>
      </c>
      <c r="F193" s="4" t="inlineStr">
        <is>
          <t>50.00</t>
        </is>
      </c>
    </row>
    <row collapsed="false" customFormat="false" customHeight="false" hidden="false" ht="12.1" outlineLevel="0" r="194">
      <c r="A194" s="5" t="s">
        <f>=HYPERLINK("https://leilaoonline.net/lote/detalhe/90322", "626")</f>
      </c>
      <c r="B194" s="4" t="s">
        <f>=HYPERLINK("https://leilaoonline.net/lote/detalhe/90322", " Compressor wayne 60 pés")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6.500,00</t>
        </is>
      </c>
      <c r="F194" s="4" t="inlineStr">
        <is>
          <t>200.00</t>
        </is>
      </c>
    </row>
    <row collapsed="false" customFormat="false" customHeight="false" hidden="false" ht="12.1" outlineLevel="0" r="195">
      <c r="A195" s="5" t="s">
        <f>=HYPERLINK("https://leilaoonline.net/lote/detalhe/90321", "627")</f>
      </c>
      <c r="B195" s="4" t="s">
        <f>=HYPERLINK("https://leilaoonline.net/lote/detalhe/90321", " Bomba d’água de pressão")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1.700,00</t>
        </is>
      </c>
      <c r="F195" s="4" t="inlineStr">
        <is>
          <t>200.00</t>
        </is>
      </c>
    </row>
    <row collapsed="false" customFormat="false" customHeight="false" hidden="false" ht="12.1" outlineLevel="0" r="196">
      <c r="A196" s="5" t="s">
        <f>=HYPERLINK("https://leilaoonline.net/lote/detalhe/90327", "628")</f>
      </c>
      <c r="B196" s="4" t="s">
        <f>=HYPERLINK("https://leilaoonline.net/lote/detalhe/90327", " 10 bandejas inox  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200,00</t>
        </is>
      </c>
      <c r="F196" s="4" t="inlineStr">
        <is>
          <t>50.00</t>
        </is>
      </c>
    </row>
    <row collapsed="false" customFormat="false" customHeight="false" hidden="false" ht="12.1" outlineLevel="0" r="197">
      <c r="A197" s="5" t="s">
        <f>=HYPERLINK("https://leilaoonline.net/lote/detalhe/90329", "629")</f>
      </c>
      <c r="B197" s="4" t="s">
        <f>=HYPERLINK("https://leilaoonline.net/lote/detalhe/90329", " 10 bandejas inox 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200,00</t>
        </is>
      </c>
      <c r="F197" s="4" t="inlineStr">
        <is>
          <t>50.00</t>
        </is>
      </c>
    </row>
    <row collapsed="false" customFormat="false" customHeight="false" hidden="false" ht="12.1" outlineLevel="0" r="198">
      <c r="A198" s="5" t="s">
        <f>=HYPERLINK("https://leilaoonline.net/lote/detalhe/90326", "630")</f>
      </c>
      <c r="B198" s="4" t="s">
        <f>=HYPERLINK("https://leilaoonline.net/lote/detalhe/90326", " 10 bandejas inox  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200,00</t>
        </is>
      </c>
      <c r="F198" s="4" t="inlineStr">
        <is>
          <t>50.00</t>
        </is>
      </c>
    </row>
    <row collapsed="false" customFormat="false" customHeight="false" hidden="false" ht="12.1" outlineLevel="0" r="199">
      <c r="A199" s="5" t="s">
        <f>=HYPERLINK("https://leilaoonline.net/lote/detalhe/90325", "631")</f>
      </c>
      <c r="B199" s="4" t="s">
        <f>=HYPERLINK("https://leilaoonline.net/lote/detalhe/90325", " Câmara fria sem motor")</f>
      </c>
      <c r="C199" s="4" t="inlineStr">
        <is>
          <t>Não vendido</t>
        </is>
      </c>
      <c r="D199" s="4" t="inlineStr">
        <is>
          <t>0</t>
        </is>
      </c>
      <c r="E199" s="5" t="inlineStr">
        <is>
          <t>1.500,00</t>
        </is>
      </c>
      <c r="F199" s="4" t="inlineStr">
        <is>
          <t>200.00</t>
        </is>
      </c>
    </row>
    <row collapsed="false" customFormat="false" customHeight="false" hidden="false" ht="12.1" outlineLevel="0" r="200">
      <c r="A200" s="5" t="s">
        <f>=HYPERLINK("https://leilaoonline.net/lote/detalhe/90328", "632")</f>
      </c>
      <c r="B200" s="4" t="s">
        <f>=HYPERLINK("https://leilaoonline.net/lote/detalhe/90328", " 4 bebedouros sucata 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200,00</t>
        </is>
      </c>
      <c r="F200" s="4" t="inlineStr">
        <is>
          <t>50.00</t>
        </is>
      </c>
    </row>
    <row collapsed="false" customFormat="false" customHeight="false" hidden="false" ht="12.1" outlineLevel="0" r="201">
      <c r="A201" s="5" t="s">
        <f>=HYPERLINK("https://leilaoonline.net/lote/detalhe/90330", "633")</f>
      </c>
      <c r="B201" s="4" t="s">
        <f>=HYPERLINK("https://leilaoonline.net/lote/detalhe/90330", " 4 cadeiras ")</f>
      </c>
      <c r="C201" s="4" t="inlineStr">
        <is>
          <t>Não vendido</t>
        </is>
      </c>
      <c r="D201" s="4" t="inlineStr">
        <is>
          <t>0</t>
        </is>
      </c>
      <c r="E201" s="5" t="inlineStr">
        <is>
          <t>200,00</t>
        </is>
      </c>
      <c r="F201" s="4" t="inlineStr">
        <is>
          <t>50.00</t>
        </is>
      </c>
    </row>
    <row collapsed="false" customFormat="false" customHeight="false" hidden="false" ht="12.1" outlineLevel="0" r="202">
      <c r="A202" s="5" t="s">
        <f>=HYPERLINK("https://leilaoonline.net/lote/detalhe/90323", "634")</f>
      </c>
      <c r="B202" s="4" t="s">
        <f>=HYPERLINK("https://leilaoonline.net/lote/detalhe/90323", " Arqueadora de caixas")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1.300,00</t>
        </is>
      </c>
      <c r="F202" s="4" t="inlineStr">
        <is>
          <t>100.00</t>
        </is>
      </c>
    </row>
    <row collapsed="false" customFormat="false" customHeight="false" hidden="false" ht="12.1" outlineLevel="0" r="203">
      <c r="A203" s="5" t="s">
        <f>=HYPERLINK("https://leilaoonline.net/lote/detalhe/90331", "635")</f>
      </c>
      <c r="B203" s="4" t="s">
        <f>=HYPERLINK("https://leilaoonline.net/lote/detalhe/90331", " Sucata de 10 bebedouros")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300,00</t>
        </is>
      </c>
      <c r="F203" s="4" t="inlineStr">
        <is>
          <t>50.00</t>
        </is>
      </c>
    </row>
    <row collapsed="false" customFormat="false" customHeight="false" hidden="false" ht="12.1" outlineLevel="0" r="204">
      <c r="A204" s="5" t="s">
        <f>=HYPERLINK("https://leilaoonline.net/lote/detalhe/90324", "636")</f>
      </c>
      <c r="B204" s="4" t="s">
        <f>=HYPERLINK("https://leilaoonline.net/lote/detalhe/90324", " Sucata de 4 bebedouros")</f>
      </c>
      <c r="C204" s="4" t="inlineStr">
        <is>
          <t>Não vendido</t>
        </is>
      </c>
      <c r="D204" s="4" t="inlineStr">
        <is>
          <t>0</t>
        </is>
      </c>
      <c r="E204" s="5" t="inlineStr">
        <is>
          <t>200,00</t>
        </is>
      </c>
      <c r="F204" s="4" t="inlineStr">
        <is>
          <t>50.00</t>
        </is>
      </c>
    </row>
    <row collapsed="false" customFormat="false" customHeight="false" hidden="false" ht="12.1" outlineLevel="0" r="205">
      <c r="A205" s="5" t="s">
        <f>=HYPERLINK("https://leilaoonline.net/lote/detalhe/90338", "638")</f>
      </c>
      <c r="B205" s="4" t="s">
        <f>=HYPERLINK("https://leilaoonline.net/lote/detalhe/90338", " Purificador de água")</f>
      </c>
      <c r="C205" s="4" t="inlineStr">
        <is>
          <t>Não vendido</t>
        </is>
      </c>
      <c r="D205" s="4" t="inlineStr">
        <is>
          <t>0</t>
        </is>
      </c>
      <c r="E205" s="5" t="inlineStr">
        <is>
          <t>200,00</t>
        </is>
      </c>
      <c r="F205" s="4" t="inlineStr">
        <is>
          <t>50.00</t>
        </is>
      </c>
    </row>
    <row collapsed="false" customFormat="false" customHeight="false" hidden="false" ht="12.1" outlineLevel="0" r="206">
      <c r="A206" s="5" t="s">
        <f>=HYPERLINK("https://leilaoonline.net/lote/detalhe/90334", "639")</f>
      </c>
      <c r="B206" s="4" t="s">
        <f>=HYPERLINK("https://leilaoonline.net/lote/detalhe/90334", " Aproximadamente 20 lavadoras de alta pressão  (no estado ) ")</f>
      </c>
      <c r="C206" s="4" t="inlineStr">
        <is>
          <t>Não vendido</t>
        </is>
      </c>
      <c r="D206" s="4" t="inlineStr">
        <is>
          <t>0</t>
        </is>
      </c>
      <c r="E206" s="5" t="inlineStr">
        <is>
          <t>1.200,00</t>
        </is>
      </c>
      <c r="F206" s="4" t="inlineStr">
        <is>
          <t>100.00</t>
        </is>
      </c>
    </row>
    <row collapsed="false" customFormat="false" customHeight="false" hidden="false" ht="12.1" outlineLevel="0" r="207">
      <c r="A207" s="5" t="s">
        <f>=HYPERLINK("https://leilaoonline.net/lote/detalhe/90336", "640")</f>
      </c>
      <c r="B207" s="4" t="s">
        <f>=HYPERLINK("https://leilaoonline.net/lote/detalhe/90336", " Perfuradora de papel elétrica")</f>
      </c>
      <c r="C207" s="4" t="inlineStr">
        <is>
          <t>Não vendido</t>
        </is>
      </c>
      <c r="D207" s="4" t="inlineStr">
        <is>
          <t>0</t>
        </is>
      </c>
      <c r="E207" s="5" t="inlineStr">
        <is>
          <t>900,00</t>
        </is>
      </c>
      <c r="F207" s="4" t="inlineStr">
        <is>
          <t>100.00</t>
        </is>
      </c>
    </row>
    <row collapsed="false" customFormat="false" customHeight="false" hidden="false" ht="12.1" outlineLevel="0" r="208">
      <c r="A208" s="5" t="s">
        <f>=HYPERLINK("https://leilaoonline.net/lote/detalhe/90335", "641")</f>
      </c>
      <c r="B208" s="4" t="s">
        <f>=HYPERLINK("https://leilaoonline.net/lote/detalhe/90335", " Marcador elétrico")</f>
      </c>
      <c r="C208" s="4" t="inlineStr">
        <is>
          <t>Não vendido</t>
        </is>
      </c>
      <c r="D208" s="4" t="inlineStr">
        <is>
          <t>0</t>
        </is>
      </c>
      <c r="E208" s="5" t="inlineStr">
        <is>
          <t>300,00</t>
        </is>
      </c>
      <c r="F208" s="4" t="inlineStr">
        <is>
          <t>50.00</t>
        </is>
      </c>
    </row>
    <row collapsed="false" customFormat="false" customHeight="false" hidden="false" ht="12.1" outlineLevel="0" r="209">
      <c r="A209" s="5" t="s">
        <f>=HYPERLINK("https://leilaoonline.net/lote/detalhe/90333", "642")</f>
      </c>
      <c r="B209" s="4" t="s">
        <f>=HYPERLINK("https://leilaoonline.net/lote/detalhe/90333", " Câmara fria resfriados completa (está desmontada)")</f>
      </c>
      <c r="C209" s="4" t="inlineStr">
        <is>
          <t>Não vendido</t>
        </is>
      </c>
      <c r="D209" s="4" t="inlineStr">
        <is>
          <t>0</t>
        </is>
      </c>
      <c r="E209" s="5" t="inlineStr">
        <is>
          <t>2.200,00</t>
        </is>
      </c>
      <c r="F209" s="4" t="inlineStr">
        <is>
          <t>100.00</t>
        </is>
      </c>
    </row>
    <row collapsed="false" customFormat="false" customHeight="false" hidden="false" ht="12.1" outlineLevel="0" r="210">
      <c r="A210" s="5" t="s">
        <f>=HYPERLINK("https://leilaoonline.net/lote/detalhe/90337", "643")</f>
      </c>
      <c r="B210" s="4" t="s">
        <f>=HYPERLINK("https://leilaoonline.net/lote/detalhe/90337", " Projetor  de slide no estado")</f>
      </c>
      <c r="C210" s="4" t="inlineStr">
        <is>
          <t>Não vendido</t>
        </is>
      </c>
      <c r="D210" s="4" t="inlineStr">
        <is>
          <t>0</t>
        </is>
      </c>
      <c r="E210" s="5" t="inlineStr">
        <is>
          <t>200,00</t>
        </is>
      </c>
      <c r="F210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2026-09-03T09:48:49.00Z</dcterms:created>
  <dc:creator>Tellks Tecnologia</dc:creator>
  <cp:revision>0</cp:revision>
</cp:coreProperties>
</file>