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5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Guind. BUCYRUS • Tratores • Empilhad. 5Ton. • Plat. Elevatória • Outros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24/06/2021 15:30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Ricardo Miranda de Souza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=HYPERLINK("https://leilaoonline.net/lote/detalhe/88305", "001")</f>
      </c>
      <c r="B11" s="4" t="s">
        <f>=HYPERLINK("https://leilaoonline.net/lote/detalhe/88305", "veja o vídeo!! EMPILHADEIRA (7 TONELADAS); ANO 73; MOTOR DIESEL-MERCEDES; 6 CILINDROS; CÂMBIO MANUAL; FREIOS À AR; TORRE ALTA")</f>
      </c>
      <c r="C11" s="4" t="inlineStr">
        <is>
          <t>Não vendido</t>
        </is>
      </c>
      <c r="D11" s="4" t="inlineStr">
        <is>
          <t>55</t>
        </is>
      </c>
      <c r="E11" s="5" t="inlineStr">
        <is>
          <t>55.000,00</t>
        </is>
      </c>
      <c r="F11" s="4" t="inlineStr">
        <is>
          <t>1000.00</t>
        </is>
      </c>
    </row>
    <row collapsed="false" customFormat="false" customHeight="false" hidden="false" ht="12.1" outlineLevel="0" r="12">
      <c r="A12" s="5" t="s">
        <f>=HYPERLINK("https://leilaoonline.net/lote/detalhe/88306", "002")</f>
      </c>
      <c r="B12" s="4" t="s">
        <f>=HYPERLINK("https://leilaoonline.net/lote/detalhe/88306", "veja o vídeo!! TRATOR VALMET; MOD. 85; ANO APROX. 1975.")</f>
      </c>
      <c r="C12" s="4" t="inlineStr">
        <is>
          <t>Não vendido</t>
        </is>
      </c>
      <c r="D12" s="4" t="inlineStr">
        <is>
          <t>59</t>
        </is>
      </c>
      <c r="E12" s="5" t="inlineStr">
        <is>
          <t>20.250,00</t>
        </is>
      </c>
      <c r="F12" s="4" t="inlineStr">
        <is>
          <t>250.00</t>
        </is>
      </c>
    </row>
    <row collapsed="false" customFormat="false" customHeight="false" hidden="false" ht="12.1" outlineLevel="0" r="13">
      <c r="A13" s="5" t="s">
        <f>=HYPERLINK("https://leilaoonline.net/lote/detalhe/87765", "003")</f>
      </c>
      <c r="B13" s="4" t="s">
        <f>=HYPERLINK("https://leilaoonline.net/lote/detalhe/87765", "4 PLATAFORMAS PANTOGRAFICAS ELEVATÓRIAS MODELO GS 2046; ANO 2007")</f>
      </c>
      <c r="C13" s="4" t="inlineStr">
        <is>
          <t>Não vendido</t>
        </is>
      </c>
      <c r="D13" s="4" t="inlineStr">
        <is>
          <t>8</t>
        </is>
      </c>
      <c r="E13" s="5" t="inlineStr">
        <is>
          <t>67.500,00</t>
        </is>
      </c>
      <c r="F13" s="4" t="inlineStr">
        <is>
          <t>2500.00</t>
        </is>
      </c>
    </row>
    <row collapsed="false" customFormat="false" customHeight="false" hidden="false" ht="12.1" outlineLevel="0" r="14">
      <c r="A14" s="5" t="s">
        <f>=HYPERLINK("https://leilaoonline.net/lote/detalhe/88307", "004")</f>
      </c>
      <c r="B14" s="4" t="s">
        <f>=HYPERLINK("https://leilaoonline.net/lote/detalhe/88307", "TRATOR VALMET; MOD. 68; ANO 1985; SÉRIE PRATA; DIREÇÃO HIDRÁULICA; EMBREAGEM DUPLA")</f>
      </c>
      <c r="C14" s="4" t="inlineStr">
        <is>
          <t>Não vendido</t>
        </is>
      </c>
      <c r="D14" s="4" t="inlineStr">
        <is>
          <t>37</t>
        </is>
      </c>
      <c r="E14" s="5" t="inlineStr">
        <is>
          <t>32.500,00</t>
        </is>
      </c>
      <c r="F14" s="4" t="inlineStr">
        <is>
          <t>500.00</t>
        </is>
      </c>
    </row>
    <row collapsed="false" customFormat="false" customHeight="false" hidden="false" ht="12.1" outlineLevel="0" r="15">
      <c r="A15" s="5" t="s">
        <f>=HYPERLINK("https://leilaoonline.net/lote/detalhe/88401", "005")</f>
      </c>
      <c r="B15" s="4" t="s">
        <f>=HYPERLINK("https://leilaoonline.net/lote/detalhe/88401", "TRATOR CBT; MODELO 1090; MOTOR 6 CILINDROS PERKS")</f>
      </c>
      <c r="C15" s="4" t="inlineStr">
        <is>
          <t>Não vendido</t>
        </is>
      </c>
      <c r="D15" s="4" t="inlineStr">
        <is>
          <t>10</t>
        </is>
      </c>
      <c r="E15" s="5" t="inlineStr">
        <is>
          <t>2.450,00</t>
        </is>
      </c>
      <c r="F15" s="4" t="inlineStr">
        <is>
          <t>250.00</t>
        </is>
      </c>
    </row>
    <row collapsed="false" customFormat="false" customHeight="false" hidden="false" ht="12.1" outlineLevel="0" r="16">
      <c r="A16" s="5" t="s">
        <f>=HYPERLINK("https://leilaoonline.net/lote/detalhe/87762", "006")</f>
      </c>
      <c r="B16" s="4" t="s">
        <f>=HYPERLINK("https://leilaoonline.net/lote/detalhe/87762", "GUINDASTE BUCYRUS ERIE 12 TON.")</f>
      </c>
      <c r="C16" s="4" t="inlineStr">
        <is>
          <t>Não vendido</t>
        </is>
      </c>
      <c r="D16" s="4" t="inlineStr">
        <is>
          <t>114</t>
        </is>
      </c>
      <c r="E16" s="5" t="inlineStr">
        <is>
          <t>32.500,00</t>
        </is>
      </c>
      <c r="F16" s="4" t="inlineStr">
        <is>
          <t>250.00</t>
        </is>
      </c>
    </row>
    <row collapsed="false" customFormat="false" customHeight="false" hidden="false" ht="12.1" outlineLevel="0" r="17">
      <c r="A17" s="5" t="s">
        <f>=HYPERLINK("https://leilaoonline.net/lote/detalhe/87763", "007")</f>
      </c>
      <c r="B17" s="4" t="s">
        <f>=HYPERLINK("https://leilaoonline.net/lote/detalhe/87763", "TRATOR FORD 5600; ANO 1984 - FUNCIONANDO")</f>
      </c>
      <c r="C17" s="4" t="inlineStr">
        <is>
          <t>Não vendido</t>
        </is>
      </c>
      <c r="D17" s="4" t="inlineStr">
        <is>
          <t>40</t>
        </is>
      </c>
      <c r="E17" s="5" t="inlineStr">
        <is>
          <t>26.450,00</t>
        </is>
      </c>
      <c r="F17" s="4" t="inlineStr">
        <is>
          <t>550.00</t>
        </is>
      </c>
    </row>
    <row collapsed="false" customFormat="false" customHeight="false" hidden="false" ht="12.1" outlineLevel="0" r="18">
      <c r="A18" s="5" t="s">
        <f>=HYPERLINK("https://leilaoonline.net/lote/detalhe/87788", "008")</f>
      </c>
      <c r="B18" s="4" t="s">
        <f>=HYPERLINK("https://leilaoonline.net/lote/detalhe/87788", "TRATOR AGRALE 4200; ANO 1982; ACOMPANHA GRADE NIVELADORA E ARADO COM 2 DISCOS REVERSÍVEL")</f>
      </c>
      <c r="C18" s="4" t="inlineStr">
        <is>
          <t>Não vendido</t>
        </is>
      </c>
      <c r="D18" s="4" t="inlineStr">
        <is>
          <t>55</t>
        </is>
      </c>
      <c r="E18" s="5" t="inlineStr">
        <is>
          <t>16.500,00</t>
        </is>
      </c>
      <c r="F18" s="4" t="inlineStr">
        <is>
          <t>250.00</t>
        </is>
      </c>
    </row>
    <row collapsed="false" customFormat="false" customHeight="false" hidden="false" ht="12.1" outlineLevel="0" r="19">
      <c r="A19" s="5" t="s">
        <f>=HYPERLINK("https://leilaoonline.net/lote/detalhe/88073", "009")</f>
      </c>
      <c r="B19" s="4" t="s">
        <f>=HYPERLINK("https://leilaoonline.net/lote/detalhe/88073", "5 PÁS CARREGADEIRA, VOLVO L90F, CAT 962 G e 962 H")</f>
      </c>
      <c r="C19" s="4" t="inlineStr">
        <is>
          <t>Não vendido</t>
        </is>
      </c>
      <c r="D19" s="4" t="inlineStr">
        <is>
          <t>15</t>
        </is>
      </c>
      <c r="E19" s="5" t="inlineStr">
        <is>
          <t>49.000,00</t>
        </is>
      </c>
      <c r="F19" s="4" t="inlineStr">
        <is>
          <t>1000.00</t>
        </is>
      </c>
    </row>
    <row collapsed="false" customFormat="false" customHeight="false" hidden="false" ht="12.1" outlineLevel="0" r="20">
      <c r="A20" s="5" t="s">
        <f>=HYPERLINK("https://leilaoonline.net/lote/detalhe/87766", "010")</f>
      </c>
      <c r="B20" s="4" t="s">
        <f>=HYPERLINK("https://leilaoonline.net/lote/detalhe/87766", "PLATAFORMA ELEVATÓRIA MODELO GS 2046; ANO 2007")</f>
      </c>
      <c r="C20" s="4" t="inlineStr">
        <is>
          <t>Não vendido</t>
        </is>
      </c>
      <c r="D20" s="4" t="inlineStr">
        <is>
          <t>18</t>
        </is>
      </c>
      <c r="E20" s="5" t="inlineStr">
        <is>
          <t>23.500,00</t>
        </is>
      </c>
      <c r="F20" s="4" t="inlineStr">
        <is>
          <t>1250.00</t>
        </is>
      </c>
    </row>
    <row collapsed="false" customFormat="false" customHeight="false" hidden="false" ht="12.1" outlineLevel="0" r="21">
      <c r="A21" s="5" t="s">
        <f>=HYPERLINK("https://leilaoonline.net/lote/detalhe/87767", "011")</f>
      </c>
      <c r="B21" s="4" t="s">
        <f>=HYPERLINK("https://leilaoonline.net/lote/detalhe/87767", "PLATAFORMA ELEVATÓRIA MODELO GS 2046; ANO 2007")</f>
      </c>
      <c r="C21" s="4" t="inlineStr">
        <is>
          <t>Não vendido</t>
        </is>
      </c>
      <c r="D21" s="4" t="inlineStr">
        <is>
          <t>17</t>
        </is>
      </c>
      <c r="E21" s="5" t="inlineStr">
        <is>
          <t>22.250,00</t>
        </is>
      </c>
      <c r="F21" s="4" t="inlineStr">
        <is>
          <t>1250.00</t>
        </is>
      </c>
    </row>
    <row collapsed="false" customFormat="false" customHeight="false" hidden="false" ht="12.1" outlineLevel="0" r="22">
      <c r="A22" s="5" t="s">
        <f>=HYPERLINK("https://leilaoonline.net/lote/detalhe/87768", "012")</f>
      </c>
      <c r="B22" s="4" t="s">
        <f>=HYPERLINK("https://leilaoonline.net/lote/detalhe/87768", "PLATAFORMA ELEVATÓRIA MODELO GS 2046; ANO 2007")</f>
      </c>
      <c r="C22" s="4" t="inlineStr">
        <is>
          <t>Não vendido</t>
        </is>
      </c>
      <c r="D22" s="4" t="inlineStr">
        <is>
          <t>13</t>
        </is>
      </c>
      <c r="E22" s="5" t="inlineStr">
        <is>
          <t>17.250,00</t>
        </is>
      </c>
      <c r="F22" s="4" t="inlineStr">
        <is>
          <t>1250.00</t>
        </is>
      </c>
    </row>
    <row collapsed="false" customFormat="false" customHeight="false" hidden="false" ht="12.1" outlineLevel="0" r="23">
      <c r="A23" s="5" t="s">
        <f>=HYPERLINK("https://leilaoonline.net/lote/detalhe/87769", "013")</f>
      </c>
      <c r="B23" s="4" t="s">
        <f>=HYPERLINK("https://leilaoonline.net/lote/detalhe/87769", "PLATAFORMA ELEVATÓRIA MODELO GS 2046; ANO 2007")</f>
      </c>
      <c r="C23" s="4" t="inlineStr">
        <is>
          <t>Não vendido</t>
        </is>
      </c>
      <c r="D23" s="4" t="inlineStr">
        <is>
          <t>24</t>
        </is>
      </c>
      <c r="E23" s="5" t="inlineStr">
        <is>
          <t>30.300,00</t>
        </is>
      </c>
      <c r="F23" s="4" t="inlineStr">
        <is>
          <t>550.00</t>
        </is>
      </c>
    </row>
    <row collapsed="false" customFormat="false" customHeight="false" hidden="false" ht="12.1" outlineLevel="0" r="24">
      <c r="A24" s="5" t="s">
        <f>=HYPERLINK("https://leilaoonline.net/lote/detalhe/87761", "014")</f>
      </c>
      <c r="B24" s="4" t="s">
        <f>=HYPERLINK("https://leilaoonline.net/lote/detalhe/87761", "GUINDASTE CANARINHO HYSTER - FUNCIONANDO")</f>
      </c>
      <c r="C24" s="4" t="inlineStr">
        <is>
          <t>Não vendido</t>
        </is>
      </c>
      <c r="D24" s="4" t="inlineStr">
        <is>
          <t>18</t>
        </is>
      </c>
      <c r="E24" s="5" t="inlineStr">
        <is>
          <t>6.800,00</t>
        </is>
      </c>
      <c r="F24" s="4" t="inlineStr">
        <is>
          <t>550.00</t>
        </is>
      </c>
    </row>
    <row collapsed="false" customFormat="false" customHeight="false" hidden="false" ht="12.1" outlineLevel="0" r="25">
      <c r="A25" s="5" t="s">
        <f>=HYPERLINK("https://leilaoonline.net/lote/detalhe/87764", "015")</f>
      </c>
      <c r="B25" s="4" t="s">
        <f>=HYPERLINK("https://leilaoonline.net/lote/detalhe/87764", "EMPILHADEIRA MADAL 5 TONELADAS DIESEL")</f>
      </c>
      <c r="C25" s="4" t="inlineStr">
        <is>
          <t>Não vendido</t>
        </is>
      </c>
      <c r="D25" s="4" t="inlineStr">
        <is>
          <t>153</t>
        </is>
      </c>
      <c r="E25" s="5" t="inlineStr">
        <is>
          <t>45.250,00</t>
        </is>
      </c>
      <c r="F25" s="4" t="inlineStr">
        <is>
          <t>250.00</t>
        </is>
      </c>
    </row>
    <row collapsed="false" customFormat="false" customHeight="false" hidden="false" ht="12.1" outlineLevel="0" r="26">
      <c r="A26" s="5" t="s">
        <f>=HYPERLINK("https://leilaoonline.net/lote/detalhe/87789", "016")</f>
      </c>
      <c r="B26" s="4" t="s">
        <f>=HYPERLINK("https://leilaoonline.net/lote/detalhe/87789", "veja o vídeo!! TRATOR MASSEY FERGUSSON 65X; ANO 1973; 3 MARCHAS")</f>
      </c>
      <c r="C26" s="4" t="inlineStr">
        <is>
          <t>Não vendido</t>
        </is>
      </c>
      <c r="D26" s="4" t="inlineStr">
        <is>
          <t>140</t>
        </is>
      </c>
      <c r="E26" s="5" t="inlineStr">
        <is>
          <t>25.300,00</t>
        </is>
      </c>
      <c r="F26" s="4" t="inlineStr">
        <is>
          <t>150.00</t>
        </is>
      </c>
    </row>
    <row collapsed="false" customFormat="false" customHeight="false" hidden="false" ht="12.1" outlineLevel="0" r="27">
      <c r="A27" s="5" t="s">
        <f>=HYPERLINK("https://leilaoonline.net/lote/detalhe/87792", "017")</f>
      </c>
      <c r="B27" s="4" t="s">
        <f>=HYPERLINK("https://leilaoonline.net/lote/detalhe/87792", "veja o vídeo!! TRATOR CASE; 2010 - FUNCIONANDO")</f>
      </c>
      <c r="C27" s="4" t="inlineStr">
        <is>
          <t>Não vendido</t>
        </is>
      </c>
      <c r="D27" s="4" t="inlineStr">
        <is>
          <t>177</t>
        </is>
      </c>
      <c r="E27" s="5" t="inlineStr">
        <is>
          <t>106.500,00</t>
        </is>
      </c>
      <c r="F27" s="4" t="inlineStr">
        <is>
          <t>500.00</t>
        </is>
      </c>
    </row>
    <row collapsed="false" customFormat="false" customHeight="false" hidden="false" ht="12.1" outlineLevel="0" r="28">
      <c r="A28" s="5" t="s">
        <f>=HYPERLINK("https://leilaoonline.net/lote/detalhe/88082", "018")</f>
      </c>
      <c r="B28" s="4" t="s">
        <f>=HYPERLINK("https://leilaoonline.net/lote/detalhe/88082", "GUINCHO DE CABO PARA 7.500 TONELADAS; ANO 2018; MARCA RODOMUNCK; GRM 30.000 4 HASTES HIDRÁULICAS E 3 HASTES MECÂNICAS")</f>
      </c>
      <c r="C28" s="4" t="inlineStr">
        <is>
          <t>Não vendido</t>
        </is>
      </c>
      <c r="D28" s="4" t="inlineStr">
        <is>
          <t>68</t>
        </is>
      </c>
      <c r="E28" s="5" t="inlineStr">
        <is>
          <t>79.150,00</t>
        </is>
      </c>
      <c r="F28" s="4" t="inlineStr">
        <is>
          <t>150.00</t>
        </is>
      </c>
    </row>
    <row collapsed="false" customFormat="false" customHeight="false" hidden="false" ht="12.1" outlineLevel="0" r="29">
      <c r="A29" s="5" t="s">
        <f>=HYPERLINK("https://leilaoonline.net/lote/detalhe/87790", "019")</f>
      </c>
      <c r="B29" s="4" t="s">
        <f>=HYPERLINK("https://leilaoonline.net/lote/detalhe/87790", "TRATOR MASSEY FERGUSSON 50X; ANO 1972; COM ROÇADEIRA - FUNCIONANDO")</f>
      </c>
      <c r="C29" s="4" t="inlineStr">
        <is>
          <t>Não vendido</t>
        </is>
      </c>
      <c r="D29" s="4" t="inlineStr">
        <is>
          <t>75</t>
        </is>
      </c>
      <c r="E29" s="5" t="inlineStr">
        <is>
          <t>21.000,00</t>
        </is>
      </c>
      <c r="F29" s="4" t="inlineStr">
        <is>
          <t>250.00</t>
        </is>
      </c>
    </row>
    <row collapsed="false" customFormat="false" customHeight="false" hidden="false" ht="12.1" outlineLevel="0" r="30">
      <c r="A30" s="5" t="s">
        <f>=HYPERLINK("https://leilaoonline.net/lote/detalhe/88080", "020")</f>
      </c>
      <c r="B30" s="4" t="s">
        <f>=HYPERLINK("https://leilaoonline.net/lote/detalhe/88080", "veja o vídeo!! GERADOR DE 375 KVA MOTOR ESCANIA - FUNCIONANDO")</f>
      </c>
      <c r="C30" s="4" t="inlineStr">
        <is>
          <t>Não vendido</t>
        </is>
      </c>
      <c r="D30" s="4" t="inlineStr">
        <is>
          <t>88</t>
        </is>
      </c>
      <c r="E30" s="5" t="inlineStr">
        <is>
          <t>33.250,00</t>
        </is>
      </c>
      <c r="F30" s="4" t="inlineStr">
        <is>
          <t>250.00</t>
        </is>
      </c>
    </row>
    <row collapsed="false" customFormat="false" customHeight="false" hidden="false" ht="12.1" outlineLevel="0" r="31">
      <c r="A31" s="5" t="s">
        <f>=HYPERLINK("https://leilaoonline.net/lote/detalhe/87774", "021")</f>
      </c>
      <c r="B31" s="4" t="s">
        <f>=HYPERLINK("https://leilaoonline.net/lote/detalhe/87774", "PÁ CARREGADEIRA MICHIGAN 75.2; ANO APROXIMADO 1980")</f>
      </c>
      <c r="C31" s="4" t="inlineStr">
        <is>
          <t>Vendido</t>
        </is>
      </c>
      <c r="D31" s="4" t="inlineStr">
        <is>
          <t>99</t>
        </is>
      </c>
      <c r="E31" s="5" t="inlineStr">
        <is>
          <t>40.250,00</t>
        </is>
      </c>
      <c r="F31" s="4" t="inlineStr">
        <is>
          <t>250.00</t>
        </is>
      </c>
    </row>
    <row collapsed="false" customFormat="false" customHeight="false" hidden="false" ht="12.1" outlineLevel="0" r="32">
      <c r="A32" s="5" t="s">
        <f>=HYPERLINK("https://leilaoonline.net/lote/detalhe/87775", "022")</f>
      </c>
      <c r="B32" s="4" t="s">
        <f>=HYPERLINK("https://leilaoonline.net/lote/detalhe/87775", "TRATOR MASSEY FERGUSSON 50X; ANO 1971")</f>
      </c>
      <c r="C32" s="4" t="inlineStr">
        <is>
          <t>Vendido</t>
        </is>
      </c>
      <c r="D32" s="4" t="inlineStr">
        <is>
          <t>62</t>
        </is>
      </c>
      <c r="E32" s="5" t="inlineStr">
        <is>
          <t>19.000,00</t>
        </is>
      </c>
      <c r="F32" s="4" t="inlineStr">
        <is>
          <t>250.00</t>
        </is>
      </c>
    </row>
    <row collapsed="false" customFormat="false" customHeight="false" hidden="false" ht="12.1" outlineLevel="0" r="33">
      <c r="A33" s="5" t="s">
        <f>=HYPERLINK("https://leilaoonline.net/lote/detalhe/87776", "023")</f>
      </c>
      <c r="B33" s="4" t="s">
        <f>=HYPERLINK("https://leilaoonline.net/lote/detalhe/87776", "TRATOR MASSEY FERGUSSON 50X; ANO 1970")</f>
      </c>
      <c r="C33" s="4" t="inlineStr">
        <is>
          <t>Vendido</t>
        </is>
      </c>
      <c r="D33" s="4" t="inlineStr">
        <is>
          <t>56</t>
        </is>
      </c>
      <c r="E33" s="5" t="inlineStr">
        <is>
          <t>16.750,00</t>
        </is>
      </c>
      <c r="F33" s="4" t="inlineStr">
        <is>
          <t>250.00</t>
        </is>
      </c>
    </row>
    <row collapsed="false" customFormat="false" customHeight="false" hidden="false" ht="12.1" outlineLevel="0" r="34">
      <c r="A34" s="5" t="s">
        <f>=HYPERLINK("https://leilaoonline.net/lote/detalhe/87770", "024")</f>
      </c>
      <c r="B34" s="4" t="s">
        <f>=HYPERLINK("https://leilaoonline.net/lote/detalhe/87770", "CALCAREADEIRA MINAME DE 5500KG; ESTEIRA DE 40CM")</f>
      </c>
      <c r="C34" s="4" t="inlineStr">
        <is>
          <t>Não vendido</t>
        </is>
      </c>
      <c r="D34" s="4" t="inlineStr">
        <is>
          <t>10</t>
        </is>
      </c>
      <c r="E34" s="5" t="inlineStr">
        <is>
          <t>4.250,00</t>
        </is>
      </c>
      <c r="F34" s="4" t="inlineStr">
        <is>
          <t>250.00</t>
        </is>
      </c>
    </row>
    <row collapsed="false" customFormat="false" customHeight="false" hidden="false" ht="12.1" outlineLevel="0" r="35">
      <c r="A35" s="5" t="s">
        <f>=HYPERLINK("https://leilaoonline.net/lote/detalhe/87771", "025")</f>
      </c>
      <c r="B35" s="4" t="s">
        <f>=HYPERLINK("https://leilaoonline.net/lote/detalhe/87771", "30 DORMENTES DE LINHA DE TREM DE 2.4M")</f>
      </c>
      <c r="C35" s="4" t="inlineStr">
        <is>
          <t>Não vendido</t>
        </is>
      </c>
      <c r="D35" s="4" t="inlineStr">
        <is>
          <t>2</t>
        </is>
      </c>
      <c r="E35" s="5" t="inlineStr">
        <is>
          <t>1.250,00</t>
        </is>
      </c>
      <c r="F35" s="4" t="inlineStr">
        <is>
          <t>250.00</t>
        </is>
      </c>
    </row>
    <row collapsed="false" customFormat="false" customHeight="false" hidden="false" ht="12.1" outlineLevel="0" r="36">
      <c r="A36" s="5" t="s">
        <f>=HYPERLINK("https://leilaoonline.net/lote/detalhe/87772", "026")</f>
      </c>
      <c r="B36" s="4" t="s">
        <f>=HYPERLINK("https://leilaoonline.net/lote/detalhe/87772", "MOTOR MWM; TURBINADO; 6 CILINDROS; COM BOMBA KSB 100/4")</f>
      </c>
      <c r="C36" s="4" t="inlineStr">
        <is>
          <t>Não vendido</t>
        </is>
      </c>
      <c r="D36" s="4" t="inlineStr">
        <is>
          <t>72</t>
        </is>
      </c>
      <c r="E36" s="5" t="inlineStr">
        <is>
          <t>23.250,00</t>
        </is>
      </c>
      <c r="F36" s="4" t="inlineStr">
        <is>
          <t>250.00</t>
        </is>
      </c>
    </row>
    <row collapsed="false" customFormat="false" customHeight="false" hidden="false" ht="12.1" outlineLevel="0" r="37">
      <c r="A37" s="5" t="s">
        <f>=HYPERLINK("https://leilaoonline.net/lote/detalhe/88081", "027")</f>
      </c>
      <c r="B37" s="4" t="s">
        <f>=HYPERLINK("https://leilaoonline.net/lote/detalhe/88081", "3 ALIMENTADORES; 2 MANDÍBULAS E 1 COMPRESSOR DE AR")</f>
      </c>
      <c r="C37" s="4" t="inlineStr">
        <is>
          <t>Vendido</t>
        </is>
      </c>
      <c r="D37" s="4" t="inlineStr">
        <is>
          <t>63</t>
        </is>
      </c>
      <c r="E37" s="5" t="inlineStr">
        <is>
          <t>35.500,00</t>
        </is>
      </c>
      <c r="F37" s="4" t="inlineStr">
        <is>
          <t>500.00</t>
        </is>
      </c>
    </row>
    <row collapsed="false" customFormat="false" customHeight="false" hidden="false" ht="12.1" outlineLevel="0" r="38">
      <c r="A38" s="5" t="s">
        <f>=HYPERLINK("https://leilaoonline.net/lote/detalhe/87961", "028")</f>
      </c>
      <c r="B38" s="4" t="s">
        <f>=HYPERLINK("https://leilaoonline.net/lote/detalhe/87961", "veja o vídeo!! 1 GRUA DE 2 TORRES DE 12 METROS E 38 PEÇAS DE 3 METROS")</f>
      </c>
      <c r="C38" s="4" t="inlineStr">
        <is>
          <t>Não vendido</t>
        </is>
      </c>
      <c r="D38" s="4" t="inlineStr">
        <is>
          <t>8</t>
        </is>
      </c>
      <c r="E38" s="5" t="inlineStr">
        <is>
          <t>4.750,00</t>
        </is>
      </c>
      <c r="F38" s="4" t="inlineStr">
        <is>
          <t>250.00</t>
        </is>
      </c>
    </row>
    <row collapsed="false" customFormat="false" customHeight="false" hidden="false" ht="12.1" outlineLevel="0" r="39">
      <c r="A39" s="5" t="s">
        <f>=HYPERLINK("https://leilaoonline.net/lote/detalhe/87791", "029")</f>
      </c>
      <c r="B39" s="4" t="s">
        <f>=HYPERLINK("https://leilaoonline.net/lote/detalhe/87791", "BRITADOR 80/50")</f>
      </c>
      <c r="C39" s="4" t="inlineStr">
        <is>
          <t>Não vendido</t>
        </is>
      </c>
      <c r="D39" s="4" t="inlineStr">
        <is>
          <t>159</t>
        </is>
      </c>
      <c r="E39" s="5" t="inlineStr">
        <is>
          <t>91.250,00</t>
        </is>
      </c>
      <c r="F39" s="4" t="inlineStr">
        <is>
          <t>250.00</t>
        </is>
      </c>
    </row>
    <row collapsed="false" customFormat="false" customHeight="false" hidden="false" ht="12.1" outlineLevel="0" r="40">
      <c r="A40" s="5" t="s">
        <f>=HYPERLINK("https://leilaoonline.net/lote/detalhe/87773", "030")</f>
      </c>
      <c r="B40" s="4" t="s">
        <f>=HYPERLINK("https://leilaoonline.net/lote/detalhe/87773", "TRATOR FORD 5000; ANO 1968; COM ARADO DE 3 DISCOS")</f>
      </c>
      <c r="C40" s="4" t="inlineStr">
        <is>
          <t>Vendido</t>
        </is>
      </c>
      <c r="D40" s="4" t="inlineStr">
        <is>
          <t>46</t>
        </is>
      </c>
      <c r="E40" s="5" t="inlineStr">
        <is>
          <t>27.000,00</t>
        </is>
      </c>
      <c r="F40" s="4" t="inlineStr">
        <is>
          <t>500.00</t>
        </is>
      </c>
    </row>
    <row collapsed="false" customFormat="false" customHeight="false" hidden="false" ht="12.1" outlineLevel="0" r="41">
      <c r="A41" s="5" t="s">
        <f>=HYPERLINK("https://leilaoonline.net/lote/detalhe/87779", "032")</f>
      </c>
      <c r="B41" s="4" t="s">
        <f>=HYPERLINK("https://leilaoonline.net/lote/detalhe/87779", "GRADE ARADORA 14 DISCOS; 28 POLEGADAS; MARCA TATU")</f>
      </c>
      <c r="C41" s="4" t="inlineStr">
        <is>
          <t>Vendido</t>
        </is>
      </c>
      <c r="D41" s="4" t="inlineStr">
        <is>
          <t>20</t>
        </is>
      </c>
      <c r="E41" s="5" t="inlineStr">
        <is>
          <t>5.750,00</t>
        </is>
      </c>
      <c r="F41" s="4" t="inlineStr">
        <is>
          <t>250.00</t>
        </is>
      </c>
    </row>
    <row collapsed="false" customFormat="false" customHeight="false" hidden="false" ht="12.1" outlineLevel="0" r="42">
      <c r="A42" s="5" t="s">
        <f>=HYPERLINK("https://leilaoonline.net/lote/detalhe/87780", "033")</f>
      </c>
      <c r="B42" s="4" t="s">
        <f>=HYPERLINK("https://leilaoonline.net/lote/detalhe/87780", "GRADE ARADORA DE ARRASTO 20X28; COMPLETA")</f>
      </c>
      <c r="C42" s="4" t="inlineStr">
        <is>
          <t>Vendido</t>
        </is>
      </c>
      <c r="D42" s="4" t="inlineStr">
        <is>
          <t>54</t>
        </is>
      </c>
      <c r="E42" s="5" t="inlineStr">
        <is>
          <t>8.950,00</t>
        </is>
      </c>
      <c r="F42" s="4" t="inlineStr">
        <is>
          <t>150.00</t>
        </is>
      </c>
    </row>
    <row collapsed="false" customFormat="false" customHeight="false" hidden="false" ht="12.1" outlineLevel="0" r="43">
      <c r="A43" s="5" t="s">
        <f>=HYPERLINK("https://leilaoonline.net/lote/detalhe/87777", "034")</f>
      </c>
      <c r="B43" s="4" t="s">
        <f>=HYPERLINK("https://leilaoonline.net/lote/detalhe/87777", "COLHEITADEIRA MF 3640 ANO 1985 COM BOCA DE MILHO")</f>
      </c>
      <c r="C43" s="4" t="inlineStr">
        <is>
          <t>Não vendido</t>
        </is>
      </c>
      <c r="D43" s="4" t="inlineStr">
        <is>
          <t>11</t>
        </is>
      </c>
      <c r="E43" s="5" t="inlineStr">
        <is>
          <t>14.750,00</t>
        </is>
      </c>
      <c r="F43" s="4" t="inlineStr">
        <is>
          <t>1250.00</t>
        </is>
      </c>
    </row>
    <row collapsed="false" customFormat="false" customHeight="false" hidden="false" ht="12.1" outlineLevel="0" r="44">
      <c r="A44" s="5" t="s">
        <f>=HYPERLINK("https://leilaoonline.net/lote/detalhe/87781", "036")</f>
      </c>
      <c r="B44" s="4" t="s">
        <f>=HYPERLINK("https://leilaoonline.net/lote/detalhe/87781", "IMPLEMENTOS (2 SUBSOLADORES DE 1 HASTE; 1 DISCADOR DE 2 RUAS; 1 DESFIBRADEIRA SEM MOTORR")</f>
      </c>
      <c r="C44" s="4" t="inlineStr">
        <is>
          <t>Não vendido</t>
        </is>
      </c>
      <c r="D44" s="4" t="inlineStr">
        <is>
          <t>7</t>
        </is>
      </c>
      <c r="E44" s="5" t="inlineStr">
        <is>
          <t>2.650,00</t>
        </is>
      </c>
      <c r="F44" s="4" t="inlineStr">
        <is>
          <t>150.00</t>
        </is>
      </c>
    </row>
    <row collapsed="false" customFormat="false" customHeight="false" hidden="false" ht="12.1" outlineLevel="0" r="45">
      <c r="A45" s="5" t="s">
        <f>=HYPERLINK("https://leilaoonline.net/lote/detalhe/88432", "037")</f>
      </c>
      <c r="B45" s="4" t="s">
        <f>=HYPERLINK("https://leilaoonline.net/lote/detalhe/88432", "TRATOR FORD; MODELO 6600; ANO 1976")</f>
      </c>
      <c r="C45" s="4" t="inlineStr">
        <is>
          <t>Não vendido</t>
        </is>
      </c>
      <c r="D45" s="4" t="inlineStr">
        <is>
          <t>55</t>
        </is>
      </c>
      <c r="E45" s="5" t="inlineStr">
        <is>
          <t>32.000,00</t>
        </is>
      </c>
      <c r="F45" s="4" t="inlineStr">
        <is>
          <t>500.00</t>
        </is>
      </c>
    </row>
    <row collapsed="false" customFormat="false" customHeight="false" hidden="false" ht="12.1" outlineLevel="0" r="46">
      <c r="A46" s="5" t="s">
        <f>=HYPERLINK("https://leilaoonline.net/lote/detalhe/88433", "038")</f>
      </c>
      <c r="B46" s="4" t="s">
        <f>=HYPERLINK("https://leilaoonline.net/lote/detalhe/88433", "TRATOR FORD; MODELO 6610; 4X4; ANO 1986")</f>
      </c>
      <c r="C46" s="4" t="inlineStr">
        <is>
          <t>Não vendido</t>
        </is>
      </c>
      <c r="D46" s="4" t="inlineStr">
        <is>
          <t>90</t>
        </is>
      </c>
      <c r="E46" s="5" t="inlineStr">
        <is>
          <t>59.500,00</t>
        </is>
      </c>
      <c r="F46" s="4" t="inlineStr">
        <is>
          <t>500.00</t>
        </is>
      </c>
    </row>
    <row collapsed="false" customFormat="false" customHeight="false" hidden="false" ht="12.1" outlineLevel="0" r="47">
      <c r="A47" s="5" t="s">
        <f>=HYPERLINK("https://leilaoonline.net/lote/detalhe/88434", "039")</f>
      </c>
      <c r="B47" s="4" t="s">
        <f>=HYPERLINK("https://leilaoonline.net/lote/detalhe/88434", "TRATOR AGRALE; MOD. 4100; SEM IDENTIFICAÇÃO DE ANO")</f>
      </c>
      <c r="C47" s="4" t="inlineStr">
        <is>
          <t>Vendido</t>
        </is>
      </c>
      <c r="D47" s="4" t="inlineStr">
        <is>
          <t>45</t>
        </is>
      </c>
      <c r="E47" s="5" t="inlineStr">
        <is>
          <t>15.500,00</t>
        </is>
      </c>
      <c r="F47" s="4" t="inlineStr">
        <is>
          <t>250.00</t>
        </is>
      </c>
    </row>
    <row collapsed="false" customFormat="false" customHeight="false" hidden="false" ht="12.1" outlineLevel="0" r="48">
      <c r="A48" s="5" t="s">
        <f>=HYPERLINK("https://leilaoonline.net/lote/detalhe/87783", "042")</f>
      </c>
      <c r="B48" s="4" t="s">
        <f>=HYPERLINK("https://leilaoonline.net/lote/detalhe/87783", "TRATOR CBT 1000; ANO 1972 - FUNCIONANDO")</f>
      </c>
      <c r="C48" s="4" t="inlineStr">
        <is>
          <t>Não vendido</t>
        </is>
      </c>
      <c r="D48" s="4" t="inlineStr">
        <is>
          <t>26</t>
        </is>
      </c>
      <c r="E48" s="5" t="inlineStr">
        <is>
          <t>13.500,00</t>
        </is>
      </c>
      <c r="F48" s="4" t="inlineStr">
        <is>
          <t>500.00</t>
        </is>
      </c>
    </row>
    <row collapsed="false" customFormat="false" customHeight="false" hidden="false" ht="12.1" outlineLevel="0" r="49">
      <c r="A49" s="5" t="s">
        <f>=HYPERLINK("https://leilaoonline.net/lote/detalhe/87784", "043")</f>
      </c>
      <c r="B49" s="4" t="s">
        <f>=HYPERLINK("https://leilaoonline.net/lote/detalhe/87784", "veja o vídeo!! TRATOR AGRALE; MOD. 4300; ANO 1986 - FUNCIONANDO")</f>
      </c>
      <c r="C49" s="4" t="inlineStr">
        <is>
          <t>Não vendido</t>
        </is>
      </c>
      <c r="D49" s="4" t="inlineStr">
        <is>
          <t>56</t>
        </is>
      </c>
      <c r="E49" s="5" t="inlineStr">
        <is>
          <t>16.750,00</t>
        </is>
      </c>
      <c r="F49" s="4" t="inlineStr">
        <is>
          <t>250.00</t>
        </is>
      </c>
    </row>
    <row collapsed="false" customFormat="false" customHeight="false" hidden="false" ht="12.1" outlineLevel="0" r="50">
      <c r="A50" s="5" t="s">
        <f>=HYPERLINK("https://leilaoonline.net/lote/detalhe/87785", "045")</f>
      </c>
      <c r="B50" s="4" t="s">
        <f>=HYPERLINK("https://leilaoonline.net/lote/detalhe/87785", "CARRETEL ENROLADOR DE IRRIGAÇÃO; MARCA METAL LAVRAS; 4 RODAS; COM 320M MANGUEIRA X 90MM DE ESPESURA")</f>
      </c>
      <c r="C50" s="4" t="inlineStr">
        <is>
          <t>Não vendido</t>
        </is>
      </c>
      <c r="D50" s="4" t="inlineStr">
        <is>
          <t>18</t>
        </is>
      </c>
      <c r="E50" s="5" t="inlineStr">
        <is>
          <t>10.000,00</t>
        </is>
      </c>
      <c r="F50" s="4" t="inlineStr">
        <is>
          <t>500.00</t>
        </is>
      </c>
    </row>
    <row collapsed="false" customFormat="false" customHeight="false" hidden="false" ht="12.1" outlineLevel="0" r="51">
      <c r="A51" s="5" t="s">
        <f>=HYPERLINK("https://leilaoonline.net/lote/detalhe/87786", "046")</f>
      </c>
      <c r="B51" s="4" t="s">
        <f>=HYPERLINK("https://leilaoonline.net/lote/detalhe/87786", "TRATOR VALMET; MODELO 78; ANO 1984/85; COM DUPLA EMBREAGEM - FUNCIONANDO")</f>
      </c>
      <c r="C51" s="4" t="inlineStr">
        <is>
          <t>Não vendido</t>
        </is>
      </c>
      <c r="D51" s="4" t="inlineStr">
        <is>
          <t>50</t>
        </is>
      </c>
      <c r="E51" s="5" t="inlineStr">
        <is>
          <t>33.500,00</t>
        </is>
      </c>
      <c r="F51" s="4" t="inlineStr">
        <is>
          <t>500.00</t>
        </is>
      </c>
    </row>
    <row collapsed="false" customFormat="false" customHeight="false" hidden="false" ht="12.1" outlineLevel="0" r="52">
      <c r="A52" s="5" t="s">
        <f>=HYPERLINK("https://leilaoonline.net/lote/detalhe/87787", "047")</f>
      </c>
      <c r="B52" s="4" t="s">
        <f>=HYPERLINK("https://leilaoonline.net/lote/detalhe/87787", "TRATOR VALMET; MODELO 80; ANO 1970; SEM BATERIA")</f>
      </c>
      <c r="C52" s="4" t="inlineStr">
        <is>
          <t>Vendido</t>
        </is>
      </c>
      <c r="D52" s="4" t="inlineStr">
        <is>
          <t>57</t>
        </is>
      </c>
      <c r="E52" s="5" t="inlineStr">
        <is>
          <t>15.000,00</t>
        </is>
      </c>
      <c r="F52" s="4" t="inlineStr">
        <is>
          <t>250.00</t>
        </is>
      </c>
    </row>
    <row collapsed="false" customFormat="false" customHeight="false" hidden="false" ht="12.1" outlineLevel="0" r="53">
      <c r="A53" s="5" t="s">
        <f>=HYPERLINK("https://leilaoonline.net/lote/detalhe/87782", "050")</f>
      </c>
      <c r="B53" s="4" t="s">
        <f>=HYPERLINK("https://leilaoonline.net/lote/detalhe/87782", "FURAKAWA RACK ABERTO ENTERPRISE 45U")</f>
      </c>
      <c r="C53" s="4" t="inlineStr">
        <is>
          <t>Não vendido</t>
        </is>
      </c>
      <c r="D53" s="4" t="inlineStr">
        <is>
          <t>0</t>
        </is>
      </c>
      <c r="E53" s="5" t="inlineStr">
        <is>
          <t>250,00</t>
        </is>
      </c>
      <c r="F53" s="4" t="inlineStr">
        <is>
          <t>50.00</t>
        </is>
      </c>
    </row>
    <row collapsed="false" customFormat="false" customHeight="false" hidden="false" ht="12.1" outlineLevel="0" r="54">
      <c r="A54" s="5" t="s">
        <f>=HYPERLINK("https://leilaoonline.net/lote/detalhe/88450", "051")</f>
      </c>
      <c r="B54" s="4" t="s">
        <f>=HYPERLINK("https://leilaoonline.net/lote/detalhe/88450", "100 TONELADAS DE ANDAIME (PREÇO POR KG)")</f>
      </c>
      <c r="C54" s="4" t="inlineStr">
        <is>
          <t>Não vendido</t>
        </is>
      </c>
      <c r="D54" s="4" t="inlineStr">
        <is>
          <t>2</t>
        </is>
      </c>
      <c r="E54" s="5" t="inlineStr">
        <is>
          <t>1,60</t>
        </is>
      </c>
      <c r="F54" s="4" t="inlineStr">
        <is>
          <t>0.10</t>
        </is>
      </c>
    </row>
    <row collapsed="false" customFormat="false" customHeight="false" hidden="false" ht="12.1" outlineLevel="0" r="55">
      <c r="A55" s="5" t="s">
        <f>=HYPERLINK("https://leilaoonline.net/lote/detalhe/88451", "052")</f>
      </c>
      <c r="B55" s="4" t="s">
        <f>=HYPERLINK("https://leilaoonline.net/lote/detalhe/88451", "100 TONELADAS DE ANDAIME (PREÇO POR KG)")</f>
      </c>
      <c r="C55" s="4" t="inlineStr">
        <is>
          <t>Não vendido</t>
        </is>
      </c>
      <c r="D55" s="4" t="inlineStr">
        <is>
          <t>1</t>
        </is>
      </c>
      <c r="E55" s="5" t="inlineStr">
        <is>
          <t>1,50</t>
        </is>
      </c>
      <c r="F55" s="4" t="inlineStr">
        <is>
          <t>0.10</t>
        </is>
      </c>
    </row>
    <row collapsed="false" customFormat="false" customHeight="false" hidden="false" ht="12.1" outlineLevel="0" r="56">
      <c r="A56" s="5" t="s">
        <f>=HYPERLINK("https://leilaoonline.net/lote/detalhe/88452", "053")</f>
      </c>
      <c r="B56" s="4" t="s">
        <f>=HYPERLINK("https://leilaoonline.net/lote/detalhe/88452", "100 TONELADAS DE ANDAIME (PREÇO POR KG)")</f>
      </c>
      <c r="C56" s="4" t="inlineStr">
        <is>
          <t>Não vendido</t>
        </is>
      </c>
      <c r="D56" s="4" t="inlineStr">
        <is>
          <t>1</t>
        </is>
      </c>
      <c r="E56" s="5" t="inlineStr">
        <is>
          <t>1,50</t>
        </is>
      </c>
      <c r="F56" s="4" t="inlineStr">
        <is>
          <t>0.10</t>
        </is>
      </c>
    </row>
    <row collapsed="false" customFormat="false" customHeight="false" hidden="false" ht="12.1" outlineLevel="0" r="57">
      <c r="A57" s="5" t="s">
        <f>=HYPERLINK("https://leilaoonline.net/lote/detalhe/88453", "054")</f>
      </c>
      <c r="B57" s="4" t="s">
        <f>=HYPERLINK("https://leilaoonline.net/lote/detalhe/88453", "100 TONELADAS DE ANDAIME (PREÇO POR KG)")</f>
      </c>
      <c r="C57" s="4" t="inlineStr">
        <is>
          <t>Não vendido</t>
        </is>
      </c>
      <c r="D57" s="4" t="inlineStr">
        <is>
          <t>1</t>
        </is>
      </c>
      <c r="E57" s="5" t="inlineStr">
        <is>
          <t>1,50</t>
        </is>
      </c>
      <c r="F57" s="4" t="inlineStr">
        <is>
          <t>0.10</t>
        </is>
      </c>
    </row>
    <row collapsed="false" customFormat="false" customHeight="false" hidden="false" ht="12.1" outlineLevel="0" r="58">
      <c r="A58" s="5" t="s">
        <f>=HYPERLINK("https://leilaoonline.net/lote/detalhe/88074", "101")</f>
      </c>
      <c r="B58" s="4" t="s">
        <f>=HYPERLINK("https://leilaoonline.net/lote/detalhe/88074", "BAÚ PARA CAMINHÃO TOCO")</f>
      </c>
      <c r="C58" s="4" t="inlineStr">
        <is>
          <t>Não vendido</t>
        </is>
      </c>
      <c r="D58" s="4" t="inlineStr">
        <is>
          <t>7</t>
        </is>
      </c>
      <c r="E58" s="5" t="inlineStr">
        <is>
          <t>1.400,00</t>
        </is>
      </c>
      <c r="F58" s="4" t="inlineStr">
        <is>
          <t>150.00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2026-09-03T10:17:45.00Z</dcterms:created>
  <dc:creator>Tellks Tecnologia</dc:creator>
  <cp:revision>0</cp:revision>
</cp:coreProperties>
</file>