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 * GERADORES * TORNOS * RETIFICADORAS * FURADEIRAS * CALANDRAS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09/06/2021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=HYPERLINK("https://leilaoonline.net/lote/detalhe/83468", "001")</f>
      </c>
      <c r="B11" s="4" t="s">
        <f>=HYPERLINK("https://leilaoonline.net/lote/detalhe/83468", " aprox.  50 Fresas novas/ usadas")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=HYPERLINK("https://leilaoonline.net/lote/detalhe/86783", "002")</f>
      </c>
      <c r="B12" s="4" t="s">
        <f>=HYPERLINK("https://leilaoonline.net/lote/detalhe/86783", "  Cabine suplementar em alumínio medidas aproximadas 2,20 comprimento  x 1,40 largura x 2,00 altura")</f>
      </c>
      <c r="C12" s="4" t="inlineStr">
        <is>
          <t>Vendido</t>
        </is>
      </c>
      <c r="D12" s="4" t="inlineStr">
        <is>
          <t>1</t>
        </is>
      </c>
      <c r="E12" s="5" t="inlineStr">
        <is>
          <t>2.400,00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=HYPERLINK("https://leilaoonline.net/lote/detalhe/86781", "003")</f>
      </c>
      <c r="B13" s="4" t="s">
        <f>=HYPERLINK("https://leilaoonline.net/lote/detalhe/86781", "  Cabine suplementar em alumínio medidas aproximadas 2,20 comprimento  x 1,40 largura x 2,00 altura")</f>
      </c>
      <c r="C13" s="4" t="inlineStr">
        <is>
          <t>Vendido</t>
        </is>
      </c>
      <c r="D13" s="4" t="inlineStr">
        <is>
          <t>1</t>
        </is>
      </c>
      <c r="E13" s="5" t="inlineStr">
        <is>
          <t>2.400,00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=HYPERLINK("https://leilaoonline.net/lote/detalhe/83462", "004")</f>
      </c>
      <c r="B14" s="4" t="s">
        <f>=HYPERLINK("https://leilaoonline.net/lote/detalhe/83462", " Elevador de serviços  desmontado( completo) 12 andares")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18.000,00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=HYPERLINK("https://leilaoonline.net/lote/detalhe/83466", "005")</f>
      </c>
      <c r="B15" s="4" t="s">
        <f>=HYPERLINK("https://leilaoonline.net/lote/detalhe/83466", " Cabine suplementar em alumínio medidas aproximadas 2,20 comprimento  x 1,40 largura x 2,00 altura")</f>
      </c>
      <c r="C15" s="4" t="inlineStr">
        <is>
          <t>Vendido</t>
        </is>
      </c>
      <c r="D15" s="4" t="inlineStr">
        <is>
          <t>3</t>
        </is>
      </c>
      <c r="E15" s="5" t="inlineStr">
        <is>
          <t>2.400,00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=HYPERLINK("https://leilaoonline.net/lote/detalhe/83524", "006")</f>
      </c>
      <c r="B16" s="4" t="s">
        <f>=HYPERLINK("https://leilaoonline.net/lote/detalhe/83524", " TORNO REVÓLVER")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4.500,00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=HYPERLINK("https://leilaoonline.net/lote/detalhe/83523", "007")</f>
      </c>
      <c r="B17" s="4" t="s">
        <f>=HYPERLINK("https://leilaoonline.net/lote/detalhe/83523", " 02 GELADEIRAS EM INOX")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4.500,00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=HYPERLINK("https://leilaoonline.net/lote/detalhe/83458", "008")</f>
      </c>
      <c r="B18" s="4" t="s">
        <f>=HYPERLINK("https://leilaoonline.net/lote/detalhe/83458", " Cabine suplementar em alumínio medidas aproximadas 2,20 comprimento  x 1,40 largura x 2,00 altura")</f>
      </c>
      <c r="C18" s="4" t="inlineStr">
        <is>
          <t>Vendido</t>
        </is>
      </c>
      <c r="D18" s="4" t="inlineStr">
        <is>
          <t>3</t>
        </is>
      </c>
      <c r="E18" s="5" t="inlineStr">
        <is>
          <t>2.400,00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=HYPERLINK("https://leilaoonline.net/lote/detalhe/83525", "009")</f>
      </c>
      <c r="B19" s="4" t="s">
        <f>=HYPERLINK("https://leilaoonline.net/lote/detalhe/83525", "TALHA")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1.900,00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=HYPERLINK("https://leilaoonline.net/lote/detalhe/83457", "010")</f>
      </c>
      <c r="B20" s="4" t="s">
        <f>=HYPERLINK("https://leilaoonline.net/lote/detalhe/83457", " Cabine suplementar em alumínio medidas aproximadas 2,20 comprimento  x 1,40 largura x 2,00 altura")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2.000,00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=HYPERLINK("https://leilaoonline.net/lote/detalhe/83526", "011")</f>
      </c>
      <c r="B21" s="4" t="s">
        <f>=HYPERLINK("https://leilaoonline.net/lote/detalhe/83526", " APROX. 500 PEÇAS DE RODÍZIOS")</f>
      </c>
      <c r="C21" s="4" t="inlineStr">
        <is>
          <t>Vendido</t>
        </is>
      </c>
      <c r="D21" s="4" t="inlineStr">
        <is>
          <t>1</t>
        </is>
      </c>
      <c r="E21" s="5" t="inlineStr">
        <is>
          <t>3.100,00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=HYPERLINK("https://leilaoonline.net/lote/detalhe/83529", "012")</f>
      </c>
      <c r="B22" s="4" t="s">
        <f>=HYPERLINK("https://leilaoonline.net/lote/detalhe/83529", " APROX. 30 UNIIDADES DE FILTROS (SEM USO)")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4.900,00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=HYPERLINK("https://leilaoonline.net/lote/detalhe/83528", "013")</f>
      </c>
      <c r="B23" s="4" t="s">
        <f>=HYPERLINK("https://leilaoonline.net/lote/detalhe/83528", " APROX. 150 UNIDADES DE FILTROS MANGA (APROX. 3,60 M DE COMPRIMENTO)")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3.900,00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=HYPERLINK("https://leilaoonline.net/lote/detalhe/86797", "014")</f>
      </c>
      <c r="B24" s="4" t="s">
        <f>=HYPERLINK("https://leilaoonline.net/lote/detalhe/86797", "  Cabine suplementar em alumínio medidas aproximadas 2,20 comprimento  x 1,40 largura x 2,00 altura")</f>
      </c>
      <c r="C24" s="4" t="inlineStr">
        <is>
          <t>Vendido</t>
        </is>
      </c>
      <c r="D24" s="4" t="inlineStr">
        <is>
          <t>1</t>
        </is>
      </c>
      <c r="E24" s="5" t="inlineStr">
        <is>
          <t>2.400,00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=HYPERLINK("https://leilaoonline.net/lote/detalhe/83527", "015")</f>
      </c>
      <c r="B25" s="4" t="s">
        <f>=HYPERLINK("https://leilaoonline.net/lote/detalhe/83527", " APROX. 2.000 QUILOS  DE SABONETE EM BARRAS")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2.900,00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=HYPERLINK("https://leilaoonline.net/lote/detalhe/83465", "016")</f>
      </c>
      <c r="B26" s="4" t="s">
        <f>=HYPERLINK("https://leilaoonline.net/lote/detalhe/83465", " Cabine suplementar em alumínio medidas aproximadas 2,20 comprimento  x 1,40 largura x 2,00 altura")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2.000,00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=HYPERLINK("https://leilaoonline.net/lote/detalhe/86784", "017")</f>
      </c>
      <c r="B27" s="4" t="s">
        <f>=HYPERLINK("https://leilaoonline.net/lote/detalhe/86784", "  Cabine suplementar em alumínio medidas aproximadas 2,20 comprimento  x 1,40 largura x 2,00 altura")</f>
      </c>
      <c r="C27" s="4" t="inlineStr">
        <is>
          <t>Vendido</t>
        </is>
      </c>
      <c r="D27" s="4" t="inlineStr">
        <is>
          <t>1</t>
        </is>
      </c>
      <c r="E27" s="5" t="inlineStr">
        <is>
          <t>2.400,00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=HYPERLINK("https://leilaoonline.net/lote/detalhe/83544", "018")</f>
      </c>
      <c r="B28" s="4" t="s">
        <f>=HYPERLINK("https://leilaoonline.net/lote/detalhe/83544", "Ventilador Centrifugo")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=HYPERLINK("https://leilaoonline.net/lote/detalhe/83456", "019")</f>
      </c>
      <c r="B29" s="4" t="s">
        <f>=HYPERLINK("https://leilaoonline.net/lote/detalhe/83456", " Cabine suplementar em alumínio medidas aproximadas 2,20 comprimento  x 1,40 largura x 2,00 altura")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2.000,00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=HYPERLINK("https://leilaoonline.net/lote/detalhe/83464", "020")</f>
      </c>
      <c r="B30" s="4" t="s">
        <f>=HYPERLINK("https://leilaoonline.net/lote/detalhe/83464", " Cabine suplementar em alumínio medidas aproximadas 2,20 comprimento  x 1,40 largura x 2,00 altura")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2.000,00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=HYPERLINK("https://leilaoonline.net/lote/detalhe/83459", "021")</f>
      </c>
      <c r="B31" s="4" t="s">
        <f>=HYPERLINK("https://leilaoonline.net/lote/detalhe/83459", " Cabine suplementar em alumínio medidas aproximadas 2,20 comprimento  x 1,40 largura x 2,00 altura")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2.000,00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=HYPERLINK("https://leilaoonline.net/lote/detalhe/86782", "022")</f>
      </c>
      <c r="B32" s="4" t="s">
        <f>=HYPERLINK("https://leilaoonline.net/lote/detalhe/86782", "  Cabine suplementar em alumínio medidas aproximadas 2,20 comprimento  x 1,40 largura x 2,00 altura")</f>
      </c>
      <c r="C32" s="4" t="inlineStr">
        <is>
          <t>Vendido</t>
        </is>
      </c>
      <c r="D32" s="4" t="inlineStr">
        <is>
          <t>1</t>
        </is>
      </c>
      <c r="E32" s="5" t="inlineStr">
        <is>
          <t>2.400,00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=HYPERLINK("https://leilaoonline.net/lote/detalhe/86799", "023")</f>
      </c>
      <c r="B33" s="4" t="s">
        <f>=HYPERLINK("https://leilaoonline.net/lote/detalhe/86799", "  Cabine suplementar em alumínio medidas aproximadas 2,20 comprimento  x 1,40 largura x 2,00 altura")</f>
      </c>
      <c r="C33" s="4" t="inlineStr">
        <is>
          <t>Vendido</t>
        </is>
      </c>
      <c r="D33" s="4" t="inlineStr">
        <is>
          <t>1</t>
        </is>
      </c>
      <c r="E33" s="5" t="inlineStr">
        <is>
          <t>2.400,00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=HYPERLINK("https://leilaoonline.net/lote/detalhe/83545", "024")</f>
      </c>
      <c r="B34" s="4" t="s">
        <f>=HYPERLINK("https://leilaoonline.net/lote/detalhe/83545", "Compressor de ar")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3.900,00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=HYPERLINK("https://leilaoonline.net/lote/detalhe/83530", "025")</f>
      </c>
      <c r="B35" s="4" t="s">
        <f>=HYPERLINK("https://leilaoonline.net/lote/detalhe/83530", " FORNO MUFLA")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1.200,00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=HYPERLINK("https://leilaoonline.net/lote/detalhe/83532", "026")</f>
      </c>
      <c r="B36" s="4" t="s">
        <f>=HYPERLINK("https://leilaoonline.net/lote/detalhe/83532", " RETIFICA MELLO")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8.000,00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=HYPERLINK("https://leilaoonline.net/lote/detalhe/83531", "027")</f>
      </c>
      <c r="B37" s="4" t="s">
        <f>=HYPERLINK("https://leilaoonline.net/lote/detalhe/83531", " MÁQUINA DE TESTE DE DUREZA")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10.200,00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=HYPERLINK("https://leilaoonline.net/lote/detalhe/83461", "028")</f>
      </c>
      <c r="B38" s="4" t="s">
        <f>=HYPERLINK("https://leilaoonline.net/lote/detalhe/83461", " Cabine suplementar em alumínio medidas aproximadas 2,20 comprimento  x 1,40 largura x 2,00 altura")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2.000,00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=HYPERLINK("https://leilaoonline.net/lote/detalhe/83546", "029")</f>
      </c>
      <c r="B39" s="4" t="s">
        <f>=HYPERLINK("https://leilaoonline.net/lote/detalhe/83546", "Trefiladora de vergalhão")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21.000,00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=HYPERLINK("https://leilaoonline.net/lote/detalhe/83547", "030")</f>
      </c>
      <c r="B40" s="4" t="s">
        <f>=HYPERLINK("https://leilaoonline.net/lote/detalhe/83547", "Compressor de ar 200 pés")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=HYPERLINK("https://leilaoonline.net/lote/detalhe/83463", "031")</f>
      </c>
      <c r="B41" s="4" t="s">
        <f>=HYPERLINK("https://leilaoonline.net/lote/detalhe/83463", " Cabine suplementar em alumínio medidas aproximadas 2,20 comprimento  x 1,40 largura x 2,00 altura")</f>
      </c>
      <c r="C41" s="4" t="inlineStr">
        <is>
          <t>Vendido</t>
        </is>
      </c>
      <c r="D41" s="4" t="inlineStr">
        <is>
          <t>1</t>
        </is>
      </c>
      <c r="E41" s="5" t="inlineStr">
        <is>
          <t>2.400,00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=HYPERLINK("https://leilaoonline.net/lote/detalhe/86794", "032")</f>
      </c>
      <c r="B42" s="4" t="s">
        <f>=HYPERLINK("https://leilaoonline.net/lote/detalhe/86794", "  Cabine suplementar em alumínio medidas aproximadas 2,20 comprimento  x 1,40 largura x 2,00 altura")</f>
      </c>
      <c r="C42" s="4" t="inlineStr">
        <is>
          <t>Vendido</t>
        </is>
      </c>
      <c r="D42" s="4" t="inlineStr">
        <is>
          <t>1</t>
        </is>
      </c>
      <c r="E42" s="5" t="inlineStr">
        <is>
          <t>2.400,00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=HYPERLINK("https://leilaoonline.net/lote/detalhe/83542", "033")</f>
      </c>
      <c r="B43" s="4" t="s">
        <f>=HYPERLINK("https://leilaoonline.net/lote/detalhe/83542", " Forno estufa")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=HYPERLINK("https://leilaoonline.net/lote/detalhe/83543", "034")</f>
      </c>
      <c r="B44" s="4" t="s">
        <f>=HYPERLINK("https://leilaoonline.net/lote/detalhe/83543", " Torno")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=HYPERLINK("https://leilaoonline.net/lote/detalhe/83548", "035")</f>
      </c>
      <c r="B45" s="4" t="s">
        <f>=HYPERLINK("https://leilaoonline.net/lote/detalhe/83548", "5 discos de corte")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3.200,00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=HYPERLINK("https://leilaoonline.net/lote/detalhe/83460", "036")</f>
      </c>
      <c r="B46" s="4" t="s">
        <f>=HYPERLINK("https://leilaoonline.net/lote/detalhe/83460", " Cabine suplementar em alumínio medidas aproximadas 2,20 comprimento  x 1,40 largura x 2,00 altura")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=HYPERLINK("https://leilaoonline.net/lote/detalhe/86798", "037")</f>
      </c>
      <c r="B47" s="4" t="s">
        <f>=HYPERLINK("https://leilaoonline.net/lote/detalhe/86798", "  Cabine suplementar em alumínio medidas aproximadas 2,20 comprimento  x 1,40 largura x 2,00 altura")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=HYPERLINK("https://leilaoonline.net/lote/detalhe/86793", "038")</f>
      </c>
      <c r="B48" s="4" t="s">
        <f>=HYPERLINK("https://leilaoonline.net/lote/detalhe/86793", "  Cabine suplementar em alumínio medidas aproximadas 2,20 comprimento  x 1,40 largura x 2,00 altura")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=HYPERLINK("https://leilaoonline.net/lote/detalhe/86796", "039")</f>
      </c>
      <c r="B49" s="4" t="s">
        <f>=HYPERLINK("https://leilaoonline.net/lote/detalhe/86796", "  Cabine suplementar em alumínio medidas aproximadas 2,20 comprimento  x 1,40 largura x 2,00 altura")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=HYPERLINK("https://leilaoonline.net/lote/detalhe/83534", "040")</f>
      </c>
      <c r="B50" s="4" t="s">
        <f>=HYPERLINK("https://leilaoonline.net/lote/detalhe/83534", " DISCOS DE CORTE. 04 PEÇAS")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=HYPERLINK("https://leilaoonline.net/lote/detalhe/86785", "040")</f>
      </c>
      <c r="B51" s="4" t="s">
        <f>=HYPERLINK("https://leilaoonline.net/lote/detalhe/86785", "  Cabine suplementar em alumínio medidas aproximadas 2,20 comprimento  x 1,40 largura x 2,00 altura")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=HYPERLINK("https://leilaoonline.net/lote/detalhe/83533", "041")</f>
      </c>
      <c r="B52" s="4" t="s">
        <f>=HYPERLINK("https://leilaoonline.net/lote/detalhe/83533", " 05 GERADORES A GASOLINA")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2.500,00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=HYPERLINK("https://leilaoonline.net/lote/detalhe/83536", "042")</f>
      </c>
      <c r="B53" s="4" t="s">
        <f>=HYPERLINK("https://leilaoonline.net/lote/detalhe/83536", "Equipamentos para cozinha industrial em inox  - aprox. 17  peças sendo:  Freezer, cubas, esquentador de comidas, fritadeira, balcão, geladeiras e outros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23.000,00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=HYPERLINK("https://leilaoonline.net/lote/detalhe/83535", "043")</f>
      </c>
      <c r="B54" s="4" t="s">
        <f>=HYPERLINK("https://leilaoonline.net/lote/detalhe/83535", "2 condensadores de ar condicionado")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=HYPERLINK("https://leilaoonline.net/lote/detalhe/86787", "044")</f>
      </c>
      <c r="B55" s="4" t="s">
        <f>=HYPERLINK("https://leilaoonline.net/lote/detalhe/86787", "  Cabine suplementar em alumínio medidas aproximadas 2,20 comprimento  x 1,40 largura x 2,00 altura")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=HYPERLINK("https://leilaoonline.net/lote/detalhe/86791", "045")</f>
      </c>
      <c r="B56" s="4" t="s">
        <f>=HYPERLINK("https://leilaoonline.net/lote/detalhe/86791", "  Cabine suplementar em alumínio medidas aproximadas 2,20 comprimento  x 1,40 largura x 2,00 altura")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=HYPERLINK("https://leilaoonline.net/lote/detalhe/86788", "046")</f>
      </c>
      <c r="B57" s="4" t="s">
        <f>=HYPERLINK("https://leilaoonline.net/lote/detalhe/86788", "  Cabine suplementar em alumínio medidas aproximadas 2,20 comprimento  x 1,40 largura x 2,00 altura")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=HYPERLINK("https://leilaoonline.net/lote/detalhe/86790", "047")</f>
      </c>
      <c r="B58" s="4" t="s">
        <f>=HYPERLINK("https://leilaoonline.net/lote/detalhe/86790", "  Cabine suplementar em alumínio medidas aproximadas 2,20 comprimento  x 1,40 largura x 2,00 altura")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=HYPERLINK("https://leilaoonline.net/lote/detalhe/86780", "048")</f>
      </c>
      <c r="B59" s="4" t="s">
        <f>=HYPERLINK("https://leilaoonline.net/lote/detalhe/86780", "  Cabine suplementar em alumínio medidas aproximadas 2,20 comprimento  x 1,40 largura x 2,00 altura")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=HYPERLINK("https://leilaoonline.net/lote/detalhe/83537", "049")</f>
      </c>
      <c r="B60" s="4" t="s">
        <f>=HYPERLINK("https://leilaoonline.net/lote/detalhe/83537", "Equipamentos para cozinha industrial em inox - sendo 3 refrigeradores")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=HYPERLINK("https://leilaoonline.net/lote/detalhe/83538", "050")</f>
      </c>
      <c r="B61" s="4" t="s">
        <f>=HYPERLINK("https://leilaoonline.net/lote/detalhe/83538", "Aprox. 30 peças de machos. Diversas medidas (sem uso)")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2.000,00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=HYPERLINK("https://leilaoonline.net/lote/detalhe/86792", "051")</f>
      </c>
      <c r="B62" s="4" t="s">
        <f>=HYPERLINK("https://leilaoonline.net/lote/detalhe/86792", "  Cabine suplementar em alumínio medidas aproximadas 2,20 comprimento  x 1,40 largura x 2,00 altura")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=HYPERLINK("https://leilaoonline.net/lote/detalhe/86795", "052")</f>
      </c>
      <c r="B63" s="4" t="s">
        <f>=HYPERLINK("https://leilaoonline.net/lote/detalhe/86795", "  Cabine suplementar em alumínio medidas aproximadas 2,20 comprimento  x 1,40 largura x 2,00 altura")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=HYPERLINK("https://leilaoonline.net/lote/detalhe/86789", "053")</f>
      </c>
      <c r="B64" s="4" t="s">
        <f>=HYPERLINK("https://leilaoonline.net/lote/detalhe/86789", "  Cabine suplementar em alumínio medidas aproximadas 2,20 comprimento  x 1,40 largura x 2,00 altura")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=HYPERLINK("https://leilaoonline.net/lote/detalhe/86786", "054")</f>
      </c>
      <c r="B65" s="4" t="s">
        <f>=HYPERLINK("https://leilaoonline.net/lote/detalhe/86786", "  Cabine suplementar em alumínio medidas aproximadas 2,20 comprimento  x 1,40 largura x 2,00 altura")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=HYPERLINK("https://leilaoonline.net/lote/detalhe/83540", "057")</f>
      </c>
      <c r="B66" s="4" t="s">
        <f>=HYPERLINK("https://leilaoonline.net/lote/detalhe/83540", " Aprox. 2,5 ton de vidros para expositores (tamanhos variados)")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6.500,00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=HYPERLINK("https://leilaoonline.net/lote/detalhe/83539", "059")</f>
      </c>
      <c r="B67" s="4" t="s">
        <f>=HYPERLINK("https://leilaoonline.net/lote/detalhe/83539", " Cabine para caminhão GMC (Pouco uso)")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=HYPERLINK("https://leilaoonline.net/lote/detalhe/83541", "060")</f>
      </c>
      <c r="B68" s="4" t="s">
        <f>=HYPERLINK("https://leilaoonline.net/lote/detalhe/83541", "Plataforma elevatória. Aprox. 6 metros")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7.000,00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=HYPERLINK("https://leilaoonline.net/lote/detalhe/83549", "061")</f>
      </c>
      <c r="B69" s="4" t="s">
        <f>=HYPERLINK("https://leilaoonline.net/lote/detalhe/83549", "PLAINA")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=HYPERLINK("https://leilaoonline.net/lote/detalhe/83550", "069")</f>
      </c>
      <c r="B70" s="4" t="s">
        <f>=HYPERLINK("https://leilaoonline.net/lote/detalhe/83550", " Envasadora em inox")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7.500,00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=HYPERLINK("https://leilaoonline.net/lote/detalhe/83551", "070")</f>
      </c>
      <c r="B71" s="4" t="s">
        <f>=HYPERLINK("https://leilaoonline.net/lote/detalhe/83551", " Unidade hidráulica")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8.500,00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=HYPERLINK("https://leilaoonline.net/lote/detalhe/83552", "072")</f>
      </c>
      <c r="B72" s="4" t="s">
        <f>=HYPERLINK("https://leilaoonline.net/lote/detalhe/83552", " Lote de válvulas Rexroth. Aprox. 58 peças")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1.500,00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=HYPERLINK("https://leilaoonline.net/lote/detalhe/83553", "078")</f>
      </c>
      <c r="B73" s="4" t="s">
        <f>=HYPERLINK("https://leilaoonline.net/lote/detalhe/83553", " Misturador em inox")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7.500,00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=HYPERLINK("https://leilaoonline.net/lote/detalhe/83554", "081")</f>
      </c>
      <c r="B74" s="4" t="s">
        <f>=HYPERLINK("https://leilaoonline.net/lote/detalhe/83554", "ELEVADOR DE CARGA. Capacidade Aprox. 1.500 kilos. Levanta aprox. 4 metros")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15.000,00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=HYPERLINK("https://leilaoonline.net/lote/detalhe/83555", "082")</f>
      </c>
      <c r="B75" s="4" t="s">
        <f>=HYPERLINK("https://leilaoonline.net/lote/detalhe/83555", "Aquecedor de comida em Inox")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700,00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=HYPERLINK("https://leilaoonline.net/lote/detalhe/83557", "089")</f>
      </c>
      <c r="B76" s="4" t="s">
        <f>=HYPERLINK("https://leilaoonline.net/lote/detalhe/83557", " Câmbio automático da volvo FH12 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4.800,00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=HYPERLINK("https://leilaoonline.net/lote/detalhe/83556", "090")</f>
      </c>
      <c r="B77" s="4" t="s">
        <f>=HYPERLINK("https://leilaoonline.net/lote/detalhe/83556", " Câmbio automático da volvo FH12 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4.800,00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=HYPERLINK("https://leilaoonline.net/lote/detalhe/83558", "091")</f>
      </c>
      <c r="B78" s="4" t="s">
        <f>=HYPERLINK("https://leilaoonline.net/lote/detalhe/83558", " Câmbio automático da volvo FH12 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4.800,00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=HYPERLINK("https://leilaoonline.net/lote/detalhe/83559", "092")</f>
      </c>
      <c r="B79" s="4" t="s">
        <f>=HYPERLINK("https://leilaoonline.net/lote/detalhe/83559", " Compressor  parafuso  100 CV")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20.000,00</t>
        </is>
      </c>
      <c r="F79" s="4" t="inlineStr">
        <is>
          <t>17500.00</t>
        </is>
      </c>
    </row>
    <row collapsed="false" customFormat="false" customHeight="false" hidden="false" ht="12.1" outlineLevel="0" r="80">
      <c r="A80" s="5" t="s">
        <f>=HYPERLINK("https://leilaoonline.net/lote/detalhe/83561", "093")</f>
      </c>
      <c r="B80" s="4" t="s">
        <f>=HYPERLINK("https://leilaoonline.net/lote/detalhe/83561", " Filtro para piscina")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1.500,00</t>
        </is>
      </c>
      <c r="F80" s="4" t="inlineStr">
        <is>
          <t>1200.00</t>
        </is>
      </c>
    </row>
    <row collapsed="false" customFormat="false" customHeight="false" hidden="false" ht="12.1" outlineLevel="0" r="81">
      <c r="A81" s="5" t="s">
        <f>=HYPERLINK("https://leilaoonline.net/lote/detalhe/83569", "094")</f>
      </c>
      <c r="B81" s="4" t="s">
        <f>=HYPERLINK("https://leilaoonline.net/lote/detalhe/83569", " Aprox. 200 reatores (sem uso)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4.000,00</t>
        </is>
      </c>
      <c r="F81" s="4" t="inlineStr">
        <is>
          <t>3200.00</t>
        </is>
      </c>
    </row>
    <row collapsed="false" customFormat="false" customHeight="false" hidden="false" ht="12.1" outlineLevel="0" r="82">
      <c r="A82" s="5" t="s">
        <f>=HYPERLINK("https://leilaoonline.net/lote/detalhe/83574", "095")</f>
      </c>
      <c r="B82" s="4" t="s">
        <f>=HYPERLINK("https://leilaoonline.net/lote/detalhe/83574", " Aprox. 5.000 un. de tubos quat philips para esterilização de água")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50.000,00</t>
        </is>
      </c>
      <c r="F82" s="4" t="inlineStr">
        <is>
          <t>43000.00</t>
        </is>
      </c>
    </row>
    <row collapsed="false" customFormat="false" customHeight="false" hidden="false" ht="12.1" outlineLevel="0" r="83">
      <c r="A83" s="5" t="s">
        <f>=HYPERLINK("https://leilaoonline.net/lote/detalhe/83575", "096")</f>
      </c>
      <c r="B83" s="4" t="s">
        <f>=HYPERLINK("https://leilaoonline.net/lote/detalhe/83575", " 10 un. de ventoinha/exaustor siroco")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5.000,00</t>
        </is>
      </c>
      <c r="F83" s="4" t="inlineStr">
        <is>
          <t>4200.00</t>
        </is>
      </c>
    </row>
    <row collapsed="false" customFormat="false" customHeight="false" hidden="false" ht="12.1" outlineLevel="0" r="84">
      <c r="A84" s="5" t="s">
        <f>=HYPERLINK("https://leilaoonline.net/lote/detalhe/83566", "097")</f>
      </c>
      <c r="B84" s="4" t="s">
        <f>=HYPERLINK("https://leilaoonline.net/lote/detalhe/83566", " 10 un. de ventoinha/exaustor siroco")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5.000,00</t>
        </is>
      </c>
      <c r="F84" s="4" t="inlineStr">
        <is>
          <t>4200.00</t>
        </is>
      </c>
    </row>
    <row collapsed="false" customFormat="false" customHeight="false" hidden="false" ht="12.1" outlineLevel="0" r="85">
      <c r="A85" s="5" t="s">
        <f>=HYPERLINK("https://leilaoonline.net/lote/detalhe/83571", "098")</f>
      </c>
      <c r="B85" s="4" t="s">
        <f>=HYPERLINK("https://leilaoonline.net/lote/detalhe/83571", " 10 un. de ventoinha/exaustor siroco")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5.000,00</t>
        </is>
      </c>
      <c r="F85" s="4" t="inlineStr">
        <is>
          <t>4200.00</t>
        </is>
      </c>
    </row>
    <row collapsed="false" customFormat="false" customHeight="false" hidden="false" ht="12.1" outlineLevel="0" r="86">
      <c r="A86" s="5" t="s">
        <f>=HYPERLINK("https://leilaoonline.net/lote/detalhe/83565", "099")</f>
      </c>
      <c r="B86" s="4" t="s">
        <f>=HYPERLINK("https://leilaoonline.net/lote/detalhe/83565", " Aprox. 25 un. chuveiros ecológicos para redução de água e energia (sem uso)")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8.750,00</t>
        </is>
      </c>
      <c r="F86" s="4" t="inlineStr">
        <is>
          <t>7000.00</t>
        </is>
      </c>
    </row>
    <row collapsed="false" customFormat="false" customHeight="false" hidden="false" ht="12.1" outlineLevel="0" r="87">
      <c r="A87" s="5" t="s">
        <f>=HYPERLINK("https://leilaoonline.net/lote/detalhe/83562", "100")</f>
      </c>
      <c r="B87" s="4" t="s">
        <f>=HYPERLINK("https://leilaoonline.net/lote/detalhe/83562", " Aprox. 25 un. chuveiros ecológicos para redução de água e energia (sem uso)")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8.750,00</t>
        </is>
      </c>
      <c r="F87" s="4" t="inlineStr">
        <is>
          <t>7000.00</t>
        </is>
      </c>
    </row>
    <row collapsed="false" customFormat="false" customHeight="false" hidden="false" ht="12.1" outlineLevel="0" r="88">
      <c r="A88" s="5" t="s">
        <f>=HYPERLINK("https://leilaoonline.net/lote/detalhe/83564", "101")</f>
      </c>
      <c r="B88" s="4" t="s">
        <f>=HYPERLINK("https://leilaoonline.net/lote/detalhe/83564", " Aprox. 25 un. chuveiros ecológicos para redução de água e energia (sem uso)")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8.750,00</t>
        </is>
      </c>
      <c r="F88" s="4" t="inlineStr">
        <is>
          <t>7000.00</t>
        </is>
      </c>
    </row>
    <row collapsed="false" customFormat="false" customHeight="false" hidden="false" ht="12.1" outlineLevel="0" r="89">
      <c r="A89" s="5" t="s">
        <f>=HYPERLINK("https://leilaoonline.net/lote/detalhe/83570", "102")</f>
      </c>
      <c r="B89" s="4" t="s">
        <f>=HYPERLINK("https://leilaoonline.net/lote/detalhe/83570", " Aprox. 25 un. chuveiros ecológicos para redução de água e energia (sem uso)")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8.750,00</t>
        </is>
      </c>
      <c r="F89" s="4" t="inlineStr">
        <is>
          <t>7000.00</t>
        </is>
      </c>
    </row>
    <row collapsed="false" customFormat="false" customHeight="false" hidden="false" ht="12.1" outlineLevel="0" r="90">
      <c r="A90" s="5" t="s">
        <f>=HYPERLINK("https://leilaoonline.net/lote/detalhe/83573", "103")</f>
      </c>
      <c r="B90" s="4" t="s">
        <f>=HYPERLINK("https://leilaoonline.net/lote/detalhe/83573", " Aprox. 50 un. chuveiros ecológicos para redução de água e energia (sem uso)")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17.500,00</t>
        </is>
      </c>
      <c r="F90" s="4" t="inlineStr">
        <is>
          <t>15000.00</t>
        </is>
      </c>
    </row>
    <row collapsed="false" customFormat="false" customHeight="false" hidden="false" ht="12.1" outlineLevel="0" r="91">
      <c r="A91" s="5" t="s">
        <f>=HYPERLINK("https://leilaoonline.net/lote/detalhe/83563", "104")</f>
      </c>
      <c r="B91" s="4" t="s">
        <f>=HYPERLINK("https://leilaoonline.net/lote/detalhe/83563", " Aprox. 50 un. chuveiros ecológicos para redução de água e energia (sem uso)")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17.500,00</t>
        </is>
      </c>
      <c r="F91" s="4" t="inlineStr">
        <is>
          <t>15000.00</t>
        </is>
      </c>
    </row>
    <row collapsed="false" customFormat="false" customHeight="false" hidden="false" ht="12.1" outlineLevel="0" r="92">
      <c r="A92" s="5" t="s">
        <f>=HYPERLINK("https://leilaoonline.net/lote/detalhe/83567", "105")</f>
      </c>
      <c r="B92" s="4" t="s">
        <f>=HYPERLINK("https://leilaoonline.net/lote/detalhe/83567", " Aprox. 20 un. de torneiras ecológicas para redução de água e energia (sem uso)")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6.000,00</t>
        </is>
      </c>
      <c r="F92" s="4" t="inlineStr">
        <is>
          <t>4750.00</t>
        </is>
      </c>
    </row>
    <row collapsed="false" customFormat="false" customHeight="false" hidden="false" ht="12.1" outlineLevel="0" r="93">
      <c r="A93" s="5" t="s">
        <f>=HYPERLINK("https://leilaoonline.net/lote/detalhe/83568", "106")</f>
      </c>
      <c r="B93" s="4" t="s">
        <f>=HYPERLINK("https://leilaoonline.net/lote/detalhe/83568", " Aprox. 20 un. de torneiras ecológicas para redução de água e energia (sem uso)")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6.000,00</t>
        </is>
      </c>
      <c r="F93" s="4" t="inlineStr">
        <is>
          <t>4750.00</t>
        </is>
      </c>
    </row>
    <row collapsed="false" customFormat="false" customHeight="false" hidden="false" ht="12.1" outlineLevel="0" r="94">
      <c r="A94" s="5" t="s">
        <f>=HYPERLINK("https://leilaoonline.net/lote/detalhe/83572", "107")</f>
      </c>
      <c r="B94" s="4" t="s">
        <f>=HYPERLINK("https://leilaoonline.net/lote/detalhe/83572", " Aprox. 20 un. de torneiras ecológicas para redução de água e energia (sem uso)")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6.000,00</t>
        </is>
      </c>
      <c r="F94" s="4" t="inlineStr">
        <is>
          <t>4750.00</t>
        </is>
      </c>
    </row>
    <row collapsed="false" customFormat="false" customHeight="false" hidden="false" ht="12.1" outlineLevel="0" r="95">
      <c r="A95" s="5" t="s">
        <f>=HYPERLINK("https://leilaoonline.net/lote/detalhe/83560", "108")</f>
      </c>
      <c r="B95" s="4" t="s">
        <f>=HYPERLINK("https://leilaoonline.net/lote/detalhe/83560", " Aprox. 20 un. de torneiras ecológicas para redução de água e energia (sem uso)")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6.000,00</t>
        </is>
      </c>
      <c r="F95" s="4" t="inlineStr">
        <is>
          <t>4750.00</t>
        </is>
      </c>
    </row>
    <row collapsed="false" customFormat="false" customHeight="false" hidden="false" ht="12.1" outlineLevel="0" r="96">
      <c r="A96" s="5" t="s">
        <f>=HYPERLINK("https://leilaoonline.net/lote/detalhe/83576", "109")</f>
      </c>
      <c r="B96" s="4" t="s">
        <f>=HYPERLINK("https://leilaoonline.net/lote/detalhe/83576", "Dobradeira Simag")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4.500,00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=HYPERLINK("https://leilaoonline.net/lote/detalhe/83577", "110")</f>
      </c>
      <c r="B97" s="4" t="s">
        <f>=HYPERLINK("https://leilaoonline.net/lote/detalhe/83577", "POLICORTE FERRARI COM BANCADA 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1.200,00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=HYPERLINK("https://leilaoonline.net/lote/detalhe/83578", "111")</f>
      </c>
      <c r="B98" s="4" t="s">
        <f>=HYPERLINK("https://leilaoonline.net/lote/detalhe/83578", "DOBRADEIRA DE CHAPA SIMAG CAPACIDADE 2,0MM MODELO A 1000  Nº 12831")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=HYPERLINK("https://leilaoonline.net/lote/detalhe/83579", "112")</f>
      </c>
      <c r="B99" s="4" t="s">
        <f>=HYPERLINK("https://leilaoonline.net/lote/detalhe/83579", "Climatizador evaporativo - Colméia  ( de janela) 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720,00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=HYPERLINK("https://leilaoonline.net/lote/detalhe/83588", "113")</f>
      </c>
      <c r="B100" s="4" t="s">
        <f>=HYPERLINK("https://leilaoonline.net/lote/detalhe/83588", " Climatizador evaporativo - Colméia  ( de janela)")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720,00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=HYPERLINK("https://leilaoonline.net/lote/detalhe/83582", "114")</f>
      </c>
      <c r="B101" s="4" t="s">
        <f>=HYPERLINK("https://leilaoonline.net/lote/detalhe/83582", " Climatizador evaporativo - Colméia  ( de janela)")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720,00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=HYPERLINK("https://leilaoonline.net/lote/detalhe/83580", "115")</f>
      </c>
      <c r="B102" s="4" t="s">
        <f>=HYPERLINK("https://leilaoonline.net/lote/detalhe/83580", " Climatizador evaporativo - Colméia  ( de janela)")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720,00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=HYPERLINK("https://leilaoonline.net/lote/detalhe/83591", "116")</f>
      </c>
      <c r="B103" s="4" t="s">
        <f>=HYPERLINK("https://leilaoonline.net/lote/detalhe/83591", " Climatizador evaporativo - Colméia  ( de janela)")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720,00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=HYPERLINK("https://leilaoonline.net/lote/detalhe/83593", "117")</f>
      </c>
      <c r="B104" s="4" t="s">
        <f>=HYPERLINK("https://leilaoonline.net/lote/detalhe/83593", " Climatizador evaporativo - Colméia  ( de janela)")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720,00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=HYPERLINK("https://leilaoonline.net/lote/detalhe/83586", "118")</f>
      </c>
      <c r="B105" s="4" t="s">
        <f>=HYPERLINK("https://leilaoonline.net/lote/detalhe/83586", " Climatizador evaporativo - Colméia  ( de janela)")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720,00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=HYPERLINK("https://leilaoonline.net/lote/detalhe/83585", "119")</f>
      </c>
      <c r="B106" s="4" t="s">
        <f>=HYPERLINK("https://leilaoonline.net/lote/detalhe/83585", " Climatizador evaporativo - Colméia  ( de janela)")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720,00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=HYPERLINK("https://leilaoonline.net/lote/detalhe/83581", "120")</f>
      </c>
      <c r="B107" s="4" t="s">
        <f>=HYPERLINK("https://leilaoonline.net/lote/detalhe/83581", " Climatizador evaporativo - Colméia  ( de janela)")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720,00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=HYPERLINK("https://leilaoonline.net/lote/detalhe/83589", "121")</f>
      </c>
      <c r="B108" s="4" t="s">
        <f>=HYPERLINK("https://leilaoonline.net/lote/detalhe/83589", " Climatizador evaporativo - Colméia  ( de janela)")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720,00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=HYPERLINK("https://leilaoonline.net/lote/detalhe/83590", "122")</f>
      </c>
      <c r="B109" s="4" t="s">
        <f>=HYPERLINK("https://leilaoonline.net/lote/detalhe/83590", " Climatizador evaporativo - Colméia  ( de janela)")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720,00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=HYPERLINK("https://leilaoonline.net/lote/detalhe/83587", "123")</f>
      </c>
      <c r="B110" s="4" t="s">
        <f>=HYPERLINK("https://leilaoonline.net/lote/detalhe/83587", " Climatizador evaporativo - Colméia  ( de janela)")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720,00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=HYPERLINK("https://leilaoonline.net/lote/detalhe/83594", "124")</f>
      </c>
      <c r="B111" s="4" t="s">
        <f>=HYPERLINK("https://leilaoonline.net/lote/detalhe/83594", " Climatizador evaporativo - Colméia  ( de janela)")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720,00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=HYPERLINK("https://leilaoonline.net/lote/detalhe/83584", "125")</f>
      </c>
      <c r="B112" s="4" t="s">
        <f>=HYPERLINK("https://leilaoonline.net/lote/detalhe/83584", " Climatizador evaporativo - Colméia  ( de janela)")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720,00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=HYPERLINK("https://leilaoonline.net/lote/detalhe/83583", "126")</f>
      </c>
      <c r="B113" s="4" t="s">
        <f>=HYPERLINK("https://leilaoonline.net/lote/detalhe/83583", " Climatizador evaporativo - Colméia  ( de janela)")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720,00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=HYPERLINK("https://leilaoonline.net/lote/detalhe/83595", "127")</f>
      </c>
      <c r="B114" s="4" t="s">
        <f>=HYPERLINK("https://leilaoonline.net/lote/detalhe/83595", "aprox. 1.800 kg de Gabinetes em polietileno PE cor cinza")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2,90</t>
        </is>
      </c>
      <c r="F114" s="4" t="inlineStr">
        <is>
          <t>0.10</t>
        </is>
      </c>
    </row>
    <row collapsed="false" customFormat="false" customHeight="false" hidden="false" ht="12.1" outlineLevel="0" r="115">
      <c r="A115" s="5" t="s">
        <f>=HYPERLINK("https://leilaoonline.net/lote/detalhe/83596", "129")</f>
      </c>
      <c r="B115" s="4" t="s">
        <f>=HYPERLINK("https://leilaoonline.net/lote/detalhe/83596", "Motor de barco (no estado)")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40.000,00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=HYPERLINK("https://leilaoonline.net/lote/detalhe/83606", "204")</f>
      </c>
      <c r="B116" s="4" t="s">
        <f>=HYPERLINK("https://leilaoonline.net/lote/detalhe/83606", " APROX. 22 POLICORTES (VER ESPECIFICAÇÕES)")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1.750,00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=HYPERLINK("https://leilaoonline.net/lote/detalhe/83613", "267")</f>
      </c>
      <c r="B117" s="4" t="s">
        <f>=HYPERLINK("https://leilaoonline.net/lote/detalhe/83613", " 11 LUMINÁRIAS À PROVA DE EXPLOSÃO e 2 REATORES PARA LÂMPADA VAPOR SÓDIO 1000W")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1.100,00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=HYPERLINK("https://leilaoonline.net/lote/detalhe/83610", "268")</f>
      </c>
      <c r="B118" s="4" t="s">
        <f>=HYPERLINK("https://leilaoonline.net/lote/detalhe/83610", " 05 VÁLVULAS GBV P/ AUTOMAÇÃO DE CONTROLE DE FLUÍDOS, 05 VÁLVULAS VALGIA, 06 CHAVES DE FLUXO E 1 AUTUADOR PARA ACOMPLAMENTO EM VÁLVULA BORBOLETA")</f>
      </c>
      <c r="C118" s="4" t="inlineStr">
        <is>
          <t>Vendido</t>
        </is>
      </c>
      <c r="D118" s="4" t="inlineStr">
        <is>
          <t>1</t>
        </is>
      </c>
      <c r="E118" s="5" t="inlineStr">
        <is>
          <t>1.750,00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=HYPERLINK("https://leilaoonline.net/lote/detalhe/83469", "271")</f>
      </c>
      <c r="B119" s="4" t="s">
        <f>=HYPERLINK("https://leilaoonline.net/lote/detalhe/83469", "APROX. 28 UNIDADES DE FILTROS PARKER E NOGREN")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2.500,00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=HYPERLINK("https://leilaoonline.net/lote/detalhe/83470", "277")</f>
      </c>
      <c r="B120" s="4" t="s">
        <f>=HYPERLINK("https://leilaoonline.net/lote/detalhe/83470", "TALHA ELÉTRICA  PARA 1 TONELADA - 3,0m DE ALTURA COM 3,10m DE VÃO")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4.200,00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=HYPERLINK("https://leilaoonline.net/lote/detalhe/83471", "290")</f>
      </c>
      <c r="B121" s="4" t="s">
        <f>=HYPERLINK("https://leilaoonline.net/lote/detalhe/83471", " QUADROS ELÉTRICOS - APROX. 12 PÇS")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3.000,00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=HYPERLINK("https://leilaoonline.net/lote/detalhe/83472", "291")</f>
      </c>
      <c r="B122" s="4" t="s">
        <f>=HYPERLINK("https://leilaoonline.net/lote/detalhe/83472", " LUMINÁRIAS DIVERSAS (COMUM E LED) -  APROX. 78PÇS")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2.900,00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=HYPERLINK("https://leilaoonline.net/lote/detalhe/83608", "294")</f>
      </c>
      <c r="B123" s="4" t="s">
        <f>=HYPERLINK("https://leilaoonline.net/lote/detalhe/83608", " 09 LUMINÁRIAs FITA DE LED DVs TAMANHOS E 09 CALHAs DE LUMINÁRIA P/ LÂMPADA DE LED")</f>
      </c>
      <c r="C123" s="4" t="inlineStr">
        <is>
          <t>Não vendido</t>
        </is>
      </c>
      <c r="D123" s="4" t="inlineStr">
        <is>
          <t>1</t>
        </is>
      </c>
      <c r="E123" s="5" t="inlineStr">
        <is>
          <t>500,00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=HYPERLINK("https://leilaoonline.net/lote/detalhe/83473", "295")</f>
      </c>
      <c r="B124" s="4" t="s">
        <f>=HYPERLINK("https://leilaoonline.net/lote/detalhe/83473", " Aprox. 49 MÁQUINAS DIVERSAS")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1.500,00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=HYPERLINK("https://leilaoonline.net/lote/detalhe/83475", "297")</f>
      </c>
      <c r="B125" s="4" t="s">
        <f>=HYPERLINK("https://leilaoonline.net/lote/detalhe/83475", " 07 PAINÉIS ELÉTRICOS")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=HYPERLINK("https://leilaoonline.net/lote/detalhe/83476", "298")</f>
      </c>
      <c r="B126" s="4" t="s">
        <f>=HYPERLINK("https://leilaoonline.net/lote/detalhe/83476", " 02 FOGÕES INDUSTRIAIS")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1.000,00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=HYPERLINK("https://leilaoonline.net/lote/detalhe/83609", "299")</f>
      </c>
      <c r="B127" s="4" t="s">
        <f>=HYPERLINK("https://leilaoonline.net/lote/detalhe/83609", " CONJ. DE DESMONTADOR DE PNEU PNEUMÁTICO DE CAMINHÃO")</f>
      </c>
      <c r="C127" s="4" t="inlineStr">
        <is>
          <t>Vendido</t>
        </is>
      </c>
      <c r="D127" s="4" t="inlineStr">
        <is>
          <t>1</t>
        </is>
      </c>
      <c r="E127" s="5" t="inlineStr">
        <is>
          <t>1.500,00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=HYPERLINK("https://leilaoonline.net/lote/detalhe/83477", "304")</f>
      </c>
      <c r="B128" s="4" t="s">
        <f>=HYPERLINK("https://leilaoonline.net/lote/detalhe/83477", " EMPILHADEIRA SEMI-ELÉTRICA 1.000KG COM CARREGADOR. MARCA BELTOOS. Confira o catálogo.")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7.500,00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=HYPERLINK("https://leilaoonline.net/lote/detalhe/83478", "312")</f>
      </c>
      <c r="B129" s="4" t="s">
        <f>=HYPERLINK("https://leilaoonline.net/lote/detalhe/83478", "4 MOTORES P/ EMPILHADEIRA ELÉTRICA.")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4.200,00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=HYPERLINK("https://leilaoonline.net/lote/detalhe/83480", "313")</f>
      </c>
      <c r="B130" s="4" t="s">
        <f>=HYPERLINK("https://leilaoonline.net/lote/detalhe/83480", " 02 EXAUSTORES MOD. ETIN 500 AR4 VAZÃO (M3 H)  6290 RPM 1750 ABS 2,3KW 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1.900,00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=HYPERLINK("https://leilaoonline.net/lote/detalhe/83479", "314")</f>
      </c>
      <c r="B131" s="4" t="s">
        <f>=HYPERLINK("https://leilaoonline.net/lote/detalhe/83479", " 02 EXAUSTORES")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1.900,00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=HYPERLINK("https://leilaoonline.net/lote/detalhe/83597", "322")</f>
      </c>
      <c r="B132" s="4" t="s">
        <f>=HYPERLINK("https://leilaoonline.net/lote/detalhe/83597", " 01 CJ PORTA PALLETE DUPLO COM PISOS. MEDIDAS:  3,05  X 2,46 X 1,40 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2.000,00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=HYPERLINK("https://leilaoonline.net/lote/detalhe/83598", "323")</f>
      </c>
      <c r="B133" s="4" t="s">
        <f>=HYPERLINK("https://leilaoonline.net/lote/detalhe/83598", " 01 CJ PORTA PALLETE SIMPLES COM PISOS. MEDIDAS:  3,05  X 2,46 X 1,0 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1.500,00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=HYPERLINK("https://leilaoonline.net/lote/detalhe/83599", "324")</f>
      </c>
      <c r="B134" s="4" t="s">
        <f>=HYPERLINK("https://leilaoonline.net/lote/detalhe/83599", " PORTÃO 2,70m ALTURA POR 4,80m DE LARGURA (SOMAS DOS DOIS)")</f>
      </c>
      <c r="C134" s="4" t="inlineStr">
        <is>
          <t>Vendido</t>
        </is>
      </c>
      <c r="D134" s="4" t="inlineStr">
        <is>
          <t>1</t>
        </is>
      </c>
      <c r="E134" s="5" t="inlineStr">
        <is>
          <t>2.000,00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=HYPERLINK("https://leilaoonline.net/lote/detalhe/83600", "325")</f>
      </c>
      <c r="B135" s="4" t="s">
        <f>=HYPERLINK("https://leilaoonline.net/lote/detalhe/83600", " APROX. 198 FITAS ANTICORROSIVAS 100MM X 30M. SENDO 163 PÇS PRETAS E FITAS DEMARCAÇÃO DE SOLO 100MMX30M E 35 PÇS VERMELHAS. VALIDADE MAIO 2021")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3.000,00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=HYPERLINK("https://leilaoonline.net/lote/detalhe/83607", "332")</f>
      </c>
      <c r="B136" s="4" t="s">
        <f>=HYPERLINK("https://leilaoonline.net/lote/detalhe/83607", " 04 CONDENSADORES DE AR CONDICIONADO")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1.100,00</t>
        </is>
      </c>
      <c r="F136" s="4" t="inlineStr">
        <is>
          <t>150.00</t>
        </is>
      </c>
    </row>
    <row collapsed="false" customFormat="false" customHeight="false" hidden="false" ht="12.1" outlineLevel="0" r="137">
      <c r="A137" s="5" t="s">
        <f>=HYPERLINK("https://leilaoonline.net/lote/detalhe/83612", "333")</f>
      </c>
      <c r="B137" s="4" t="s">
        <f>=HYPERLINK("https://leilaoonline.net/lote/detalhe/83612", " 05 Placas de Silicone 200G. Medidas 1000x1000x12mm")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1.100,00</t>
        </is>
      </c>
      <c r="F137" s="4" t="inlineStr">
        <is>
          <t>150.00</t>
        </is>
      </c>
    </row>
    <row collapsed="false" customFormat="false" customHeight="false" hidden="false" ht="12.1" outlineLevel="0" r="138">
      <c r="A138" s="5" t="s">
        <f>=HYPERLINK("https://leilaoonline.net/lote/detalhe/83611", "334")</f>
      </c>
      <c r="B138" s="4" t="s">
        <f>=HYPERLINK("https://leilaoonline.net/lote/detalhe/83611", " 800 Metros de Cabo Helucom A-DQ(ZN)B2Y 24EQ/125 ROHS 08460109318 (24 fibras –monomodo )HELUKABEL(Alemanha)")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7.250,00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=HYPERLINK("https://leilaoonline.net/lote/detalhe/83602", "336")</f>
      </c>
      <c r="B139" s="4" t="s">
        <f>=HYPERLINK("https://leilaoonline.net/lote/detalhe/83602", "APROX. 20 UN. DE LUMINÁRIAS LED (03 COM REATORES)")</f>
      </c>
      <c r="C139" s="4" t="inlineStr">
        <is>
          <t>Vendido</t>
        </is>
      </c>
      <c r="D139" s="4" t="inlineStr">
        <is>
          <t>1</t>
        </is>
      </c>
      <c r="E139" s="5" t="inlineStr">
        <is>
          <t>750,00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=HYPERLINK("https://leilaoonline.net/lote/detalhe/83603", "337")</f>
      </c>
      <c r="B140" s="4" t="s">
        <f>=HYPERLINK("https://leilaoonline.net/lote/detalhe/83603", "09 PROTETORES PARA SERRA CIRCULAR")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1.500,00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=HYPERLINK("https://leilaoonline.net/lote/detalhe/83604", "338")</f>
      </c>
      <c r="B141" s="4" t="s">
        <f>=HYPERLINK("https://leilaoonline.net/lote/detalhe/83604", "02 FILTROS DE INOX")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1.900,00</t>
        </is>
      </c>
      <c r="F141" s="4" t="inlineStr">
        <is>
          <t>150.00</t>
        </is>
      </c>
    </row>
    <row collapsed="false" customFormat="false" customHeight="false" hidden="false" ht="12.1" outlineLevel="0" r="142">
      <c r="A142" s="5" t="s">
        <f>=HYPERLINK("https://leilaoonline.net/lote/detalhe/83605", "339")</f>
      </c>
      <c r="B142" s="4" t="s">
        <f>=HYPERLINK("https://leilaoonline.net/lote/detalhe/83605", "APROX. 38 ROSCAS TRANSPORTADORAS")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6.500,00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=HYPERLINK("https://leilaoonline.net/lote/detalhe/83614", "340")</f>
      </c>
      <c r="B143" s="4" t="s">
        <f>=HYPERLINK("https://leilaoonline.net/lote/detalhe/83614", " TRAFOS 03 PÇS")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4.500,00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=HYPERLINK("https://leilaoonline.net/lote/detalhe/83625", "341")</f>
      </c>
      <c r="B144" s="4" t="s">
        <f>=HYPERLINK("https://leilaoonline.net/lote/detalhe/83625", " TRAFOS 03 PÇS")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6.100,00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=HYPERLINK("https://leilaoonline.net/lote/detalhe/83629", "342")</f>
      </c>
      <c r="B145" s="4" t="s">
        <f>=HYPERLINK("https://leilaoonline.net/lote/detalhe/83629", " TRAFOS 02 PÇS")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3.000,00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=HYPERLINK("https://leilaoonline.net/lote/detalhe/83626", "343")</f>
      </c>
      <c r="B146" s="4" t="s">
        <f>=HYPERLINK("https://leilaoonline.net/lote/detalhe/83626", " CAPACITOR 9 PÇS")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1.000,00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=HYPERLINK("https://leilaoonline.net/lote/detalhe/83622", "344")</f>
      </c>
      <c r="B147" s="4" t="s">
        <f>=HYPERLINK("https://leilaoonline.net/lote/detalhe/83622", " CHAVE ELÉTRICA 3 PÇS")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500,00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=HYPERLINK("https://leilaoonline.net/lote/detalhe/83628", "346")</f>
      </c>
      <c r="B148" s="4" t="s">
        <f>=HYPERLINK("https://leilaoonline.net/lote/detalhe/83628", " 450PÇS DE ESTRUTURA PARA PISO DE MEZANINO COM MEDIDAS ENTRE 1,50 E 1,76 MAIORIA DE 1,64")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18.000,00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=HYPERLINK("https://leilaoonline.net/lote/detalhe/83624", "349")</f>
      </c>
      <c r="B149" s="4" t="s">
        <f>=HYPERLINK("https://leilaoonline.net/lote/detalhe/83624", " 31 CONTATORAS DIVERSAS")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10.000,00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=HYPERLINK("https://leilaoonline.net/lote/detalhe/83615", "350")</f>
      </c>
      <c r="B150" s="4" t="s">
        <f>=HYPERLINK("https://leilaoonline.net/lote/detalhe/83615", " 12 DISJUNTORES CX MOLDADAS (3X630A   1X250A   1X500A   2X400A   1X800A   1X1600A   2X500A   1X700A)")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4.000,00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=HYPERLINK("https://leilaoonline.net/lote/detalhe/83620", "351")</f>
      </c>
      <c r="B151" s="4" t="s">
        <f>=HYPERLINK("https://leilaoonline.net/lote/detalhe/83620", " 612 BOTÕES P/ PAINÉIS ELÉTRICOS DIVERSOS MODELOS")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1.700,00</t>
        </is>
      </c>
      <c r="F151" s="4" t="inlineStr">
        <is>
          <t>250.00</t>
        </is>
      </c>
    </row>
    <row collapsed="false" customFormat="false" customHeight="false" hidden="false" ht="12.1" outlineLevel="0" r="152">
      <c r="A152" s="5" t="s">
        <f>=HYPERLINK("https://leilaoonline.net/lote/detalhe/83618", "352")</f>
      </c>
      <c r="B152" s="4" t="s">
        <f>=HYPERLINK("https://leilaoonline.net/lote/detalhe/83618", " 1 CONTATORA 3RW4435-6BC44  36 CONTATOS 3TR1023")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6.000,00</t>
        </is>
      </c>
      <c r="F152" s="4" t="inlineStr">
        <is>
          <t>250.00</t>
        </is>
      </c>
    </row>
    <row collapsed="false" customFormat="false" customHeight="false" hidden="false" ht="12.1" outlineLevel="0" r="153">
      <c r="A153" s="5" t="s">
        <f>=HYPERLINK("https://leilaoonline.net/lote/detalhe/83617", "353")</f>
      </c>
      <c r="B153" s="4" t="s">
        <f>=HYPERLINK("https://leilaoonline.net/lote/detalhe/83617", " 19 CHAVES SECCIONADORAS (9X50A   10X125A)   23 CHAVE LIGA DESLIGA   10 CX DE PASSAGEM (300X220X120)")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2.000,00</t>
        </is>
      </c>
      <c r="F153" s="4" t="inlineStr">
        <is>
          <t>250.00</t>
        </is>
      </c>
    </row>
    <row collapsed="false" customFormat="false" customHeight="false" hidden="false" ht="12.1" outlineLevel="0" r="154">
      <c r="A154" s="5" t="s">
        <f>=HYPERLINK("https://leilaoonline.net/lote/detalhe/83623", "354")</f>
      </c>
      <c r="B154" s="4" t="s">
        <f>=HYPERLINK("https://leilaoonline.net/lote/detalhe/83623", " 400KG APROXIMADAMENTE DE PEÇAS ELÉTRICAS DIVERSAS")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2.500,00</t>
        </is>
      </c>
      <c r="F154" s="4" t="inlineStr">
        <is>
          <t>250.00</t>
        </is>
      </c>
    </row>
    <row collapsed="false" customFormat="false" customHeight="false" hidden="false" ht="12.1" outlineLevel="0" r="155">
      <c r="A155" s="5" t="s">
        <f>=HYPERLINK("https://leilaoonline.net/lote/detalhe/83619", "362")</f>
      </c>
      <c r="B155" s="4" t="s">
        <f>=HYPERLINK("https://leilaoonline.net/lote/detalhe/83619", " MONTACARGA ÁGUIA C/9MTS DE ALTURA COM DUAS ABERTURAS")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15.000,00</t>
        </is>
      </c>
      <c r="F155" s="4" t="inlineStr">
        <is>
          <t>250.00</t>
        </is>
      </c>
    </row>
    <row collapsed="false" customFormat="false" customHeight="false" hidden="false" ht="12.1" outlineLevel="0" r="156">
      <c r="A156" s="5" t="s">
        <f>=HYPERLINK("https://leilaoonline.net/lote/detalhe/85050", "363")</f>
      </c>
      <c r="B156" s="4" t="s">
        <f>=HYPERLINK("https://leilaoonline.net/lote/detalhe/85050", " 02 CONTATORES 205A E 1 DISJUNTOR 225A")</f>
      </c>
      <c r="C156" s="4" t="inlineStr">
        <is>
          <t>Vendido</t>
        </is>
      </c>
      <c r="D156" s="4" t="inlineStr">
        <is>
          <t>1</t>
        </is>
      </c>
      <c r="E156" s="5" t="inlineStr">
        <is>
          <t>1.000,00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=HYPERLINK("https://leilaoonline.net/lote/detalhe/85046", "365")</f>
      </c>
      <c r="B157" s="4" t="s">
        <f>=HYPERLINK("https://leilaoonline.net/lote/detalhe/85046", " ESTRUTURA PARA PISO DE MEZANINO COM MEDIDAS ENTRE 4,00 E 4,30MTS DE COMPRIMENTO = 38PÇS APROXIMADAMENTE 700KG")</f>
      </c>
      <c r="C157" s="4" t="inlineStr">
        <is>
          <t>Vendido</t>
        </is>
      </c>
      <c r="D157" s="4" t="inlineStr">
        <is>
          <t>2</t>
        </is>
      </c>
      <c r="E157" s="5" t="inlineStr">
        <is>
          <t>3.500,00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=HYPERLINK("https://leilaoonline.net/lote/detalhe/85045", "366")</f>
      </c>
      <c r="B158" s="4" t="s">
        <f>=HYPERLINK("https://leilaoonline.net/lote/detalhe/85045", " 66 PÇS DE PISOS DE AÇO C/ 2,10MTS COMPRIMENTO X 19CMTS DE LARGURA X 2MM DE ESPESSURA - APROXIMADAMENTE 660KG")</f>
      </c>
      <c r="C158" s="4" t="inlineStr">
        <is>
          <t>Vendido</t>
        </is>
      </c>
      <c r="D158" s="4" t="inlineStr">
        <is>
          <t>2</t>
        </is>
      </c>
      <c r="E158" s="5" t="inlineStr">
        <is>
          <t>3.150,00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=HYPERLINK("https://leilaoonline.net/lote/detalhe/85278", "367")</f>
      </c>
      <c r="B159" s="4" t="s">
        <f>=HYPERLINK("https://leilaoonline.net/lote/detalhe/85278", "05 MONTANTES DE 3 MTS DE ALTURA X 1 MT DE LARGURA E 09 LONGARINAS DE 2,3 0MTS DE COMPRIMENTO")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1.800,00</t>
        </is>
      </c>
      <c r="F159" s="4" t="inlineStr">
        <is>
          <t>250.00</t>
        </is>
      </c>
    </row>
    <row collapsed="false" customFormat="false" customHeight="false" hidden="false" ht="12.1" outlineLevel="0" r="160">
      <c r="A160" s="5" t="s">
        <f>=HYPERLINK("https://leilaoonline.net/lote/detalhe/85047", "368")</f>
      </c>
      <c r="B160" s="4" t="s">
        <f>=HYPERLINK("https://leilaoonline.net/lote/detalhe/85047", " 11 BR DE TUBOS AÇO CARBONO 20". ESPESSURAS DE 20MM A 23MM. SENDO: 8 BR C/ 1,75MTS 2 BR C/ 1,61 MTS E 1 BR C/2,05MTS DE COMPRIMENTO")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16.500,00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=HYPERLINK("https://leilaoonline.net/lote/detalhe/85044", "369")</f>
      </c>
      <c r="B161" s="4" t="s">
        <f>=HYPERLINK("https://leilaoonline.net/lote/detalhe/85044", " PISO PARA PORTA PALLETES 128PÇS - 0,90 CM DE COMPRIMENTO X 19CM DE LARGURA - PESO APROXIMADO 270KG")</f>
      </c>
      <c r="C161" s="4" t="inlineStr">
        <is>
          <t>Vendido</t>
        </is>
      </c>
      <c r="D161" s="4" t="inlineStr">
        <is>
          <t>2</t>
        </is>
      </c>
      <c r="E161" s="5" t="inlineStr">
        <is>
          <t>1.000,00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=HYPERLINK("https://leilaoonline.net/lote/detalhe/85048", "370")</f>
      </c>
      <c r="B162" s="4" t="s">
        <f>=HYPERLINK("https://leilaoonline.net/lote/detalhe/85048", " MATERIAIS DE SOLDA - 23 MANGUEIRAS DE SOLDA TIG/ELETRODO - 2 CANETAS - 9 REGULADORES DE PRESSÃO - 10 MÁSCARA SOLDADOR 2 BICO DUPLO P/ CANETA 1 PORTA ELETRODO")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1.800,00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=HYPERLINK("https://leilaoonline.net/lote/detalhe/85049", "371")</f>
      </c>
      <c r="B163" s="4" t="s">
        <f>=HYPERLINK("https://leilaoonline.net/lote/detalhe/85049", " 37 LONGARINAS : 4MTS - 12PÇS X56KG = 672   4PÇS X 45KG=180KG - 3MTS 12PÇS X26KG = 312KG   2PÇS X 18,5 = 37KG   5PÇS X 32KG=160KG -2,30MTS 2PÇS X 17,5KG =36KG TOTAL 1397KG 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4.750,00</t>
        </is>
      </c>
      <c r="F163" s="4" t="inlineStr">
        <is>
          <t>200.00</t>
        </is>
      </c>
    </row>
    <row collapsed="false" customFormat="false" customHeight="false" hidden="false" ht="12.1" outlineLevel="0" r="164">
      <c r="A164" s="5" t="s">
        <f>=HYPERLINK("https://leilaoonline.net/lote/detalhe/83483", "1002")</f>
      </c>
      <c r="B164" s="4" t="s">
        <f>=HYPERLINK("https://leilaoonline.net/lote/detalhe/83483", " ALIMENTADOR DE INJETORA CONAIR MDC30-SDC")</f>
      </c>
      <c r="C164" s="4" t="inlineStr">
        <is>
          <t>Não vendido</t>
        </is>
      </c>
      <c r="D164" s="4" t="inlineStr">
        <is>
          <t>1</t>
        </is>
      </c>
      <c r="E164" s="5" t="inlineStr">
        <is>
          <t>3.000,00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=HYPERLINK("https://leilaoonline.net/lote/detalhe/83482", "1012")</f>
      </c>
      <c r="B165" s="4" t="s">
        <f>=HYPERLINK("https://leilaoonline.net/lote/detalhe/83482", " TURASK MOD. BRASILIA.")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2.500,00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=HYPERLINK("https://leilaoonline.net/lote/detalhe/83481", "1014")</f>
      </c>
      <c r="B166" s="4" t="s">
        <f>=HYPERLINK("https://leilaoonline.net/lote/detalhe/83481", " COMPRESSOR DE AR BARIONKAR FB 30/350, ANO: 1999, C/ MOTOR WEG 7,5 CV")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2.000,00</t>
        </is>
      </c>
      <c r="F166" s="4" t="inlineStr">
        <is>
          <t>200.00</t>
        </is>
      </c>
    </row>
    <row collapsed="false" customFormat="false" customHeight="false" hidden="false" ht="12.1" outlineLevel="0" r="167">
      <c r="A167" s="5" t="s">
        <f>=HYPERLINK("https://leilaoonline.net/lote/detalhe/83485", "1029")</f>
      </c>
      <c r="B167" s="4" t="s">
        <f>=HYPERLINK("https://leilaoonline.net/lote/detalhe/83485", " ROSQUEADEIRA AUTOMÁTICA")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2.500,00</t>
        </is>
      </c>
      <c r="F167" s="4" t="inlineStr">
        <is>
          <t>200.00</t>
        </is>
      </c>
    </row>
    <row collapsed="false" customFormat="false" customHeight="false" hidden="false" ht="12.1" outlineLevel="0" r="168">
      <c r="A168" s="5" t="s">
        <f>=HYPERLINK("https://leilaoonline.net/lote/detalhe/83484", "1030")</f>
      </c>
      <c r="B168" s="4" t="s">
        <f>=HYPERLINK("https://leilaoonline.net/lote/detalhe/83484", " ROSQUEADEIRA AUTOMÁTICA")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2.500,00</t>
        </is>
      </c>
      <c r="F168" s="4" t="inlineStr">
        <is>
          <t>200.00</t>
        </is>
      </c>
    </row>
    <row collapsed="false" customFormat="false" customHeight="false" hidden="false" ht="12.1" outlineLevel="0" r="169">
      <c r="A169" s="5" t="s">
        <f>=HYPERLINK("https://leilaoonline.net/lote/detalhe/83486", "1031")</f>
      </c>
      <c r="B169" s="4" t="s">
        <f>=HYPERLINK("https://leilaoonline.net/lote/detalhe/83486", " ROSQUEADEIRA AUTOMÁTICA")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2.500,00</t>
        </is>
      </c>
      <c r="F169" s="4" t="inlineStr">
        <is>
          <t>200.00</t>
        </is>
      </c>
    </row>
    <row collapsed="false" customFormat="false" customHeight="false" hidden="false" ht="12.1" outlineLevel="0" r="170">
      <c r="A170" s="5" t="s">
        <f>=HYPERLINK("https://leilaoonline.net/lote/detalhe/83488", "1033")</f>
      </c>
      <c r="B170" s="4" t="s">
        <f>=HYPERLINK("https://leilaoonline.net/lote/detalhe/83488", " ROSQUEADEIRA AUTOMÁTICA")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2.500,00</t>
        </is>
      </c>
      <c r="F170" s="4" t="inlineStr">
        <is>
          <t>200.00</t>
        </is>
      </c>
    </row>
    <row collapsed="false" customFormat="false" customHeight="false" hidden="false" ht="12.1" outlineLevel="0" r="171">
      <c r="A171" s="5" t="s">
        <f>=HYPERLINK("https://leilaoonline.net/lote/detalhe/83489", "1034")</f>
      </c>
      <c r="B171" s="4" t="s">
        <f>=HYPERLINK("https://leilaoonline.net/lote/detalhe/83489", " ROSQUEADEIRA AUTOMÁTICA")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2.500,00</t>
        </is>
      </c>
      <c r="F171" s="4" t="inlineStr">
        <is>
          <t>200.00</t>
        </is>
      </c>
    </row>
    <row collapsed="false" customFormat="false" customHeight="false" hidden="false" ht="12.1" outlineLevel="0" r="172">
      <c r="A172" s="5" t="s">
        <f>=HYPERLINK("https://leilaoonline.net/lote/detalhe/83487", "1035")</f>
      </c>
      <c r="B172" s="4" t="s">
        <f>=HYPERLINK("https://leilaoonline.net/lote/detalhe/83487", " ROSQUEADEIRA AUTOMÁTICA")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2.500,00</t>
        </is>
      </c>
      <c r="F172" s="4" t="inlineStr">
        <is>
          <t>200.00</t>
        </is>
      </c>
    </row>
    <row collapsed="false" customFormat="false" customHeight="false" hidden="false" ht="12.1" outlineLevel="0" r="173">
      <c r="A173" s="5" t="s">
        <f>=HYPERLINK("https://leilaoonline.net/lote/detalhe/83491", "1037")</f>
      </c>
      <c r="B173" s="4" t="s">
        <f>=HYPERLINK("https://leilaoonline.net/lote/detalhe/83491", " ROSQUEADEIRA AUTOMÁTICA")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2.500,00</t>
        </is>
      </c>
      <c r="F173" s="4" t="inlineStr">
        <is>
          <t>200.00</t>
        </is>
      </c>
    </row>
    <row collapsed="false" customFormat="false" customHeight="false" hidden="false" ht="12.1" outlineLevel="0" r="174">
      <c r="A174" s="5" t="s">
        <f>=HYPERLINK("https://leilaoonline.net/lote/detalhe/83490", "1039")</f>
      </c>
      <c r="B174" s="4" t="s">
        <f>=HYPERLINK("https://leilaoonline.net/lote/detalhe/83490", " FRESADORA KLOPP DP AP 203")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12.000,00</t>
        </is>
      </c>
      <c r="F174" s="4" t="inlineStr">
        <is>
          <t>250.00</t>
        </is>
      </c>
    </row>
    <row collapsed="false" customFormat="false" customHeight="false" hidden="false" ht="12.1" outlineLevel="0" r="175">
      <c r="A175" s="5" t="s">
        <f>=HYPERLINK("https://leilaoonline.net/lote/detalhe/83492", "1040")</f>
      </c>
      <c r="B175" s="4" t="s">
        <f>=HYPERLINK("https://leilaoonline.net/lote/detalhe/83492", " ROSQUEADEIRA AUTOMÁTICA")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2.500,00</t>
        </is>
      </c>
      <c r="F175" s="4" t="inlineStr">
        <is>
          <t>200.00</t>
        </is>
      </c>
    </row>
    <row collapsed="false" customFormat="false" customHeight="false" hidden="false" ht="12.1" outlineLevel="0" r="176">
      <c r="A176" s="5" t="s">
        <f>=HYPERLINK("https://leilaoonline.net/lote/detalhe/83493", "1041")</f>
      </c>
      <c r="B176" s="4" t="s">
        <f>=HYPERLINK("https://leilaoonline.net/lote/detalhe/83493", " ROSQUEADEIRA AUTOMÁTICA")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2.500,00</t>
        </is>
      </c>
      <c r="F176" s="4" t="inlineStr">
        <is>
          <t>200.00</t>
        </is>
      </c>
    </row>
    <row collapsed="false" customFormat="false" customHeight="false" hidden="false" ht="12.1" outlineLevel="0" r="177">
      <c r="A177" s="5" t="s">
        <f>=HYPERLINK("https://leilaoonline.net/lote/detalhe/83601", "1047")</f>
      </c>
      <c r="B177" s="4" t="s">
        <f>=HYPERLINK("https://leilaoonline.net/lote/detalhe/83601", " ROSQUEADEIRA AUTOMÁTICA DAUER DM12")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3.000,00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=HYPERLINK("https://leilaoonline.net/lote/detalhe/83494", "1050")</f>
      </c>
      <c r="B178" s="4" t="s">
        <f>=HYPERLINK("https://leilaoonline.net/lote/detalhe/83494", " ROSQUEADEIRA AUTOMÁTICA")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1.000,00</t>
        </is>
      </c>
      <c r="F178" s="4" t="inlineStr">
        <is>
          <t>200.00</t>
        </is>
      </c>
    </row>
    <row collapsed="false" customFormat="false" customHeight="false" hidden="false" ht="12.1" outlineLevel="0" r="179">
      <c r="A179" s="5" t="s">
        <f>=HYPERLINK("https://leilaoonline.net/lote/detalhe/83495", "1051")</f>
      </c>
      <c r="B179" s="4" t="s">
        <f>=HYPERLINK("https://leilaoonline.net/lote/detalhe/83495", " FURADEIRA DE COLUNA MANUAL")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6.500,00</t>
        </is>
      </c>
      <c r="F179" s="4" t="inlineStr">
        <is>
          <t>200.00</t>
        </is>
      </c>
    </row>
    <row collapsed="false" customFormat="false" customHeight="false" hidden="false" ht="12.1" outlineLevel="0" r="180">
      <c r="A180" s="5" t="s">
        <f>=HYPERLINK("https://leilaoonline.net/lote/detalhe/83496", "1052")</f>
      </c>
      <c r="B180" s="4" t="s">
        <f>=HYPERLINK("https://leilaoonline.net/lote/detalhe/83496", " 2 PENEIRAS VIBRATÓRIAS")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1.200,00</t>
        </is>
      </c>
      <c r="F180" s="4" t="inlineStr">
        <is>
          <t>100.00</t>
        </is>
      </c>
    </row>
    <row collapsed="false" customFormat="false" customHeight="false" hidden="false" ht="12.1" outlineLevel="0" r="181">
      <c r="A181" s="5" t="s">
        <f>=HYPERLINK("https://leilaoonline.net/lote/detalhe/83498", "1054")</f>
      </c>
      <c r="B181" s="4" t="s">
        <f>=HYPERLINK("https://leilaoonline.net/lote/detalhe/83498", " COMPRESSOR DE AR DOUAT C/ MOTOR 5 CV")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1.750,00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=HYPERLINK("https://leilaoonline.net/lote/detalhe/83497", "1056")</f>
      </c>
      <c r="B182" s="4" t="s">
        <f>=HYPERLINK("https://leilaoonline.net/lote/detalhe/83497", " BALANÇA MECÂNICA CAP. 5000 KG")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2.500,00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=HYPERLINK("https://leilaoonline.net/lote/detalhe/83500", "1064")</f>
      </c>
      <c r="B183" s="4" t="s">
        <f>=HYPERLINK("https://leilaoonline.net/lote/detalhe/83500", " REEVES")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7.250,00</t>
        </is>
      </c>
      <c r="F183" s="4" t="inlineStr">
        <is>
          <t>200.00</t>
        </is>
      </c>
    </row>
    <row collapsed="false" customFormat="false" customHeight="false" hidden="false" ht="12.1" outlineLevel="0" r="184">
      <c r="A184" s="5" t="s">
        <f>=HYPERLINK("https://leilaoonline.net/lote/detalhe/83501", "1095")</f>
      </c>
      <c r="B184" s="4" t="s">
        <f>=HYPERLINK("https://leilaoonline.net/lote/detalhe/83501", " UNIDADE HIDRÁULICA C/ MOTOR")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2.200,00</t>
        </is>
      </c>
      <c r="F184" s="4" t="inlineStr">
        <is>
          <t>100.00</t>
        </is>
      </c>
    </row>
    <row collapsed="false" customFormat="false" customHeight="false" hidden="false" ht="12.1" outlineLevel="0" r="185">
      <c r="A185" s="5" t="s">
        <f>=HYPERLINK("https://leilaoonline.net/lote/detalhe/83502", "1099")</f>
      </c>
      <c r="B185" s="4" t="s">
        <f>=HYPERLINK("https://leilaoonline.net/lote/detalhe/83502", " 2 TANQUES CILINDRICOS HORIZONTAIS EM AÇO CARBONO AGROMETAL")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500,00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=HYPERLINK("https://leilaoonline.net/lote/detalhe/83503", "1109")</f>
      </c>
      <c r="B186" s="4" t="s">
        <f>=HYPERLINK("https://leilaoonline.net/lote/detalhe/83503", " CILINDROS HIDRÁULICOS/PNEUMÁTICOS DIVERSOS")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4.000,00</t>
        </is>
      </c>
      <c r="F186" s="4" t="inlineStr">
        <is>
          <t>200.00</t>
        </is>
      </c>
    </row>
    <row collapsed="false" customFormat="false" customHeight="false" hidden="false" ht="12.1" outlineLevel="0" r="187">
      <c r="A187" s="5" t="s">
        <f>=HYPERLINK("https://leilaoonline.net/lote/detalhe/83504", "1111")</f>
      </c>
      <c r="B187" s="4" t="s">
        <f>=HYPERLINK("https://leilaoonline.net/lote/detalhe/83504", " SILO C/ EXAUSTÃO.")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3.000,00</t>
        </is>
      </c>
      <c r="F187" s="4" t="inlineStr">
        <is>
          <t>100.00</t>
        </is>
      </c>
    </row>
    <row collapsed="false" customFormat="false" customHeight="false" hidden="false" ht="12.1" outlineLevel="0" r="188">
      <c r="A188" s="5" t="s">
        <f>=HYPERLINK("https://leilaoonline.net/lote/detalhe/83505", "1118")</f>
      </c>
      <c r="B188" s="4" t="s">
        <f>=HYPERLINK("https://leilaoonline.net/lote/detalhe/83505", "PAINEL PARA TESTE")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500,00</t>
        </is>
      </c>
      <c r="F188" s="4" t="inlineStr">
        <is>
          <t>100.00</t>
        </is>
      </c>
    </row>
    <row collapsed="false" customFormat="false" customHeight="false" hidden="false" ht="12.1" outlineLevel="0" r="189">
      <c r="A189" s="5" t="s">
        <f>=HYPERLINK("https://leilaoonline.net/lote/detalhe/83507", "1135")</f>
      </c>
      <c r="B189" s="4" t="s">
        <f>=HYPERLINK("https://leilaoonline.net/lote/detalhe/83507", " Máquina de fazer gravação a laser 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7.900,00</t>
        </is>
      </c>
      <c r="F189" s="4" t="inlineStr">
        <is>
          <t>200.00</t>
        </is>
      </c>
    </row>
    <row collapsed="false" customFormat="false" customHeight="false" hidden="false" ht="12.1" outlineLevel="0" r="190">
      <c r="A190" s="5" t="s">
        <f>=HYPERLINK("https://leilaoonline.net/lote/detalhe/83508", "1136")</f>
      </c>
      <c r="B190" s="4" t="s">
        <f>=HYPERLINK("https://leilaoonline.net/lote/detalhe/83508", " Painel controlador de tráfego")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4.200,00</t>
        </is>
      </c>
      <c r="F190" s="4" t="inlineStr">
        <is>
          <t>100.00</t>
        </is>
      </c>
    </row>
    <row collapsed="false" customFormat="false" customHeight="false" hidden="false" ht="12.1" outlineLevel="0" r="191">
      <c r="A191" s="5" t="s">
        <f>=HYPERLINK("https://leilaoonline.net/lote/detalhe/83509", "1138")</f>
      </c>
      <c r="B191" s="4" t="s">
        <f>=HYPERLINK("https://leilaoonline.net/lote/detalhe/83509", " aprox. 350 unidades ganchos de segurança")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2.500,00</t>
        </is>
      </c>
      <c r="F191" s="4" t="inlineStr">
        <is>
          <t>200.00</t>
        </is>
      </c>
    </row>
    <row collapsed="false" customFormat="false" customHeight="false" hidden="false" ht="12.1" outlineLevel="0" r="192">
      <c r="A192" s="5" t="s">
        <f>=HYPERLINK("https://leilaoonline.net/lote/detalhe/83510", "1156")</f>
      </c>
      <c r="B192" s="4" t="s">
        <f>=HYPERLINK("https://leilaoonline.net/lote/detalhe/83510", " 7 un. escadas de madeira 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3.900,00</t>
        </is>
      </c>
      <c r="F192" s="4" t="inlineStr">
        <is>
          <t>100.00</t>
        </is>
      </c>
    </row>
    <row collapsed="false" customFormat="false" customHeight="false" hidden="false" ht="12.1" outlineLevel="0" r="193">
      <c r="A193" s="5" t="s">
        <f>=HYPERLINK("https://leilaoonline.net/lote/detalhe/83514", "1165")</f>
      </c>
      <c r="B193" s="4" t="s">
        <f>=HYPERLINK("https://leilaoonline.net/lote/detalhe/83514", " Aprox. 30 Ton de eixos várias medidas. (Lances por quilo)")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2,30</t>
        </is>
      </c>
      <c r="F193" s="4" t="inlineStr">
        <is>
          <t>0.10</t>
        </is>
      </c>
    </row>
    <row collapsed="false" customFormat="false" customHeight="false" hidden="false" ht="12.1" outlineLevel="0" r="194">
      <c r="A194" s="5" t="s">
        <f>=HYPERLINK("https://leilaoonline.net/lote/detalhe/83513", "1166")</f>
      </c>
      <c r="B194" s="4" t="s">
        <f>=HYPERLINK("https://leilaoonline.net/lote/detalhe/83513", " 1 un. de Torre de refrigeração de água")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3.900,00</t>
        </is>
      </c>
      <c r="F194" s="4" t="inlineStr">
        <is>
          <t>100.00</t>
        </is>
      </c>
    </row>
    <row collapsed="false" customFormat="false" customHeight="false" hidden="false" ht="12.1" outlineLevel="0" r="195">
      <c r="A195" s="5" t="s">
        <f>=HYPERLINK("https://leilaoonline.net/lote/detalhe/83512", "1167")</f>
      </c>
      <c r="B195" s="4" t="s">
        <f>=HYPERLINK("https://leilaoonline.net/lote/detalhe/83512", " 1 un. de Torre de refrigeração de água")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3.900,00</t>
        </is>
      </c>
      <c r="F195" s="4" t="inlineStr">
        <is>
          <t>100.00</t>
        </is>
      </c>
    </row>
    <row collapsed="false" customFormat="false" customHeight="false" hidden="false" ht="12.1" outlineLevel="0" r="196">
      <c r="A196" s="5" t="s">
        <f>=HYPERLINK("https://leilaoonline.net/lote/detalhe/83511", "1168")</f>
      </c>
      <c r="B196" s="4" t="s">
        <f>=HYPERLINK("https://leilaoonline.net/lote/detalhe/83511", " Forno tipo bambole em aço carbono")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10.000,00</t>
        </is>
      </c>
      <c r="F196" s="4" t="inlineStr">
        <is>
          <t>250.00</t>
        </is>
      </c>
    </row>
    <row collapsed="false" customFormat="false" customHeight="false" hidden="false" ht="12.1" outlineLevel="0" r="197">
      <c r="A197" s="5" t="s">
        <f>=HYPERLINK("https://leilaoonline.net/lote/detalhe/83515", "1169")</f>
      </c>
      <c r="B197" s="4" t="s">
        <f>=HYPERLINK("https://leilaoonline.net/lote/detalhe/83515", " Forno tipo bambole em aço inox")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21.000,00</t>
        </is>
      </c>
      <c r="F197" s="4" t="inlineStr">
        <is>
          <t>250.00</t>
        </is>
      </c>
    </row>
    <row collapsed="false" customFormat="false" customHeight="false" hidden="false" ht="12.1" outlineLevel="0" r="198">
      <c r="A198" s="5" t="s">
        <f>=HYPERLINK("https://leilaoonline.net/lote/detalhe/83518", "1174")</f>
      </c>
      <c r="B198" s="4" t="s">
        <f>=HYPERLINK("https://leilaoonline.net/lote/detalhe/83518", " 7 secadores de mão. Ar quente e frio")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6.500,00</t>
        </is>
      </c>
      <c r="F198" s="4" t="inlineStr">
        <is>
          <t>250.00</t>
        </is>
      </c>
    </row>
    <row collapsed="false" customFormat="false" customHeight="false" hidden="false" ht="12.1" outlineLevel="0" r="199">
      <c r="A199" s="5" t="s">
        <f>=HYPERLINK("https://leilaoonline.net/lote/detalhe/83519", "1177")</f>
      </c>
      <c r="B199" s="4" t="s">
        <f>=HYPERLINK("https://leilaoonline.net/lote/detalhe/83519", " 10 motores acoplados")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6.500,00</t>
        </is>
      </c>
      <c r="F199" s="4" t="inlineStr">
        <is>
          <t>250.00</t>
        </is>
      </c>
    </row>
    <row collapsed="false" customFormat="false" customHeight="false" hidden="false" ht="12.1" outlineLevel="0" r="200">
      <c r="A200" s="5" t="s">
        <f>=HYPERLINK("https://leilaoonline.net/lote/detalhe/83520", "1180")</f>
      </c>
      <c r="B200" s="4" t="s">
        <f>=HYPERLINK("https://leilaoonline.net/lote/detalhe/83520", " Torninho")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1.900,00</t>
        </is>
      </c>
      <c r="F200" s="4" t="inlineStr">
        <is>
          <t>100.00</t>
        </is>
      </c>
    </row>
    <row collapsed="false" customFormat="false" customHeight="false" hidden="false" ht="12.1" outlineLevel="0" r="201">
      <c r="A201" s="5" t="s">
        <f>=HYPERLINK("https://leilaoonline.net/lote/detalhe/83517", "1182")</f>
      </c>
      <c r="B201" s="4" t="s">
        <f>=HYPERLINK("https://leilaoonline.net/lote/detalhe/83517", " Plaina de chaveta Rocco")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11.500,00</t>
        </is>
      </c>
      <c r="F201" s="4" t="inlineStr">
        <is>
          <t>250.00</t>
        </is>
      </c>
    </row>
    <row collapsed="false" customFormat="false" customHeight="false" hidden="false" ht="12.1" outlineLevel="0" r="202">
      <c r="A202" s="5" t="s">
        <f>=HYPERLINK("https://leilaoonline.net/lote/detalhe/83521", "1186")</f>
      </c>
      <c r="B202" s="4" t="s">
        <f>=HYPERLINK("https://leilaoonline.net/lote/detalhe/83521", " Fogão de 8 bocas em inox")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1.200,00</t>
        </is>
      </c>
      <c r="F202" s="4" t="inlineStr">
        <is>
          <t>100.00</t>
        </is>
      </c>
    </row>
    <row collapsed="false" customFormat="false" customHeight="false" hidden="false" ht="12.1" outlineLevel="0" r="203">
      <c r="A203" s="5" t="s">
        <f>=HYPERLINK("https://leilaoonline.net/lote/detalhe/83516", "1187")</f>
      </c>
      <c r="B203" s="4" t="s">
        <f>=HYPERLINK("https://leilaoonline.net/lote/detalhe/83516", " Máquina de lavar material")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1.200,00</t>
        </is>
      </c>
      <c r="F203" s="4" t="inlineStr">
        <is>
          <t>100.00</t>
        </is>
      </c>
    </row>
    <row collapsed="false" customFormat="false" customHeight="false" hidden="false" ht="12.1" outlineLevel="0" r="204">
      <c r="A204" s="5" t="s">
        <f>=HYPERLINK("https://leilaoonline.net/lote/detalhe/83522", "1189")</f>
      </c>
      <c r="B204" s="4" t="s">
        <f>=HYPERLINK("https://leilaoonline.net/lote/detalhe/83522", "Máquina de fazer Raio-X a Laser")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900,00</t>
        </is>
      </c>
      <c r="F204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2026-09-03T10:17:54.00Z</dcterms:created>
  <dc:creator>Tellks Tecnologia</dc:creator>
  <cp:revision>0</cp:revision>
</cp:coreProperties>
</file>