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HB20 19 • Civic • Lancer • Fusion • M. BENZ ACTROS • Blazer Diesel • Fuscas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23/04/2021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=HYPERLINK("https://leilaoonline.net/lote/detalhe/80476", "025")</f>
      </c>
      <c r="B11" s="4" t="s">
        <f>=HYPERLINK("https://leilaoonline.net/lote/detalhe/80476", " VW GOL 1.0 GIV 2011/2011 PRATA ALCO./GASOL. FROTA 169")</f>
      </c>
      <c r="C11" s="4" t="inlineStr">
        <is>
          <t>Não vendido</t>
        </is>
      </c>
      <c r="D11" s="4" t="inlineStr">
        <is>
          <t>31</t>
        </is>
      </c>
      <c r="E11" s="5" t="inlineStr">
        <is>
          <t>9.300,00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=HYPERLINK("https://leilaoonline.net/lote/detalhe/79371", "120")</f>
      </c>
      <c r="B12" s="4" t="s">
        <f>=HYPERLINK("https://leilaoonline.net/lote/detalhe/79371", "veja o vídeo!! FORD/FIESTA HA 1.6L TI A; 2013/2014; BRANCA; ALCO./GASOL.; IPVA 2021 PAGO - FUNCIONANDO")</f>
      </c>
      <c r="C12" s="4" t="inlineStr">
        <is>
          <t>Não vendido</t>
        </is>
      </c>
      <c r="D12" s="4" t="inlineStr">
        <is>
          <t>29</t>
        </is>
      </c>
      <c r="E12" s="5" t="inlineStr">
        <is>
          <t>26.950,00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=HYPERLINK("https://leilaoonline.net/lote/detalhe/79376", "121")</f>
      </c>
      <c r="B13" s="4" t="s">
        <f>=HYPERLINK("https://leilaoonline.net/lote/detalhe/79376", "I/LIFAN X60 CVT VIP; 2017/2018; VERMELHA; GASOLINA - FUNCIONANDO")</f>
      </c>
      <c r="C13" s="4" t="inlineStr">
        <is>
          <t>Não vendido</t>
        </is>
      </c>
      <c r="D13" s="4" t="inlineStr">
        <is>
          <t>40</t>
        </is>
      </c>
      <c r="E13" s="5" t="inlineStr">
        <is>
          <t>36.000,00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=HYPERLINK("https://leilaoonline.net/lote/detalhe/79373", "125")</f>
      </c>
      <c r="B14" s="4" t="s">
        <f>=HYPERLINK("https://leilaoonline.net/lote/detalhe/79373", "veja o vídeo!! I/MINI COOPER SCA; 2011/2012; PRATA; GASOLINA - FUNCIONANDO")</f>
      </c>
      <c r="C14" s="4" t="inlineStr">
        <is>
          <t>Vendido</t>
        </is>
      </c>
      <c r="D14" s="4" t="inlineStr">
        <is>
          <t>27</t>
        </is>
      </c>
      <c r="E14" s="5" t="inlineStr">
        <is>
          <t>68.750,00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=HYPERLINK("https://leilaoonline.net/lote/detalhe/79375", "200")</f>
      </c>
      <c r="B15" s="4" t="s">
        <f>=HYPERLINK("https://leilaoonline.net/lote/detalhe/79375", "veja o vídeo!! M. BENZ/ACTROS 2646LS6X4; 2011/2012; BRANCA; DIESEL - FUNCIONANDO")</f>
      </c>
      <c r="C15" s="4" t="inlineStr">
        <is>
          <t>Não vendido</t>
        </is>
      </c>
      <c r="D15" s="4" t="inlineStr">
        <is>
          <t>56</t>
        </is>
      </c>
      <c r="E15" s="5" t="inlineStr">
        <is>
          <t>141.950,00</t>
        </is>
      </c>
      <c r="F15" s="4" t="inlineStr">
        <is>
          <t>550.00</t>
        </is>
      </c>
    </row>
    <row collapsed="false" customFormat="false" customHeight="false" hidden="false" ht="12.1" outlineLevel="0" r="16">
      <c r="A16" s="5" t="s">
        <f>=HYPERLINK("https://leilaoonline.net/lote/detalhe/79370", "202")</f>
      </c>
      <c r="B16" s="4" t="s">
        <f>=HYPERLINK("https://leilaoonline.net/lote/detalhe/79370", "veja o vídeo!! GM/BLAZER COLINA 4X4; 2005/2005; PRETA; DIESEL - FUNCIONANDO")</f>
      </c>
      <c r="C16" s="4" t="inlineStr">
        <is>
          <t>Não vendido</t>
        </is>
      </c>
      <c r="D16" s="4" t="inlineStr">
        <is>
          <t>30</t>
        </is>
      </c>
      <c r="E16" s="5" t="inlineStr">
        <is>
          <t>29.600,00</t>
        </is>
      </c>
      <c r="F16" s="4" t="inlineStr">
        <is>
          <t>550.00</t>
        </is>
      </c>
    </row>
    <row collapsed="false" customFormat="false" customHeight="false" hidden="false" ht="12.1" outlineLevel="0" r="17">
      <c r="A17" s="5" t="s">
        <f>=HYPERLINK("https://leilaoonline.net/lote/detalhe/79372", "207")</f>
      </c>
      <c r="B17" s="4" t="s">
        <f>=HYPERLINK("https://leilaoonline.net/lote/detalhe/79372", "HB20 10M VISION; 2019/2020; BRANCA; ALCO./GASOL.; IPVA 2021 PAGO - FUNCIONANDO")</f>
      </c>
      <c r="C17" s="4" t="inlineStr">
        <is>
          <t>Não vendido</t>
        </is>
      </c>
      <c r="D17" s="4" t="inlineStr">
        <is>
          <t>55</t>
        </is>
      </c>
      <c r="E17" s="5" t="inlineStr">
        <is>
          <t>42.750,00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=HYPERLINK("https://leilaoonline.net/lote/detalhe/79369", "210")</f>
      </c>
      <c r="B18" s="4" t="s">
        <f>=HYPERLINK("https://leilaoonline.net/lote/detalhe/79369", "veja o vídeo!! I/HYUNDAI; AZERA 3.0 V6; 2012/2013; PRATA; GASOLINA - FUNCIONANDO")</f>
      </c>
      <c r="C18" s="4" t="inlineStr">
        <is>
          <t>Não vendido</t>
        </is>
      </c>
      <c r="D18" s="4" t="inlineStr">
        <is>
          <t>21</t>
        </is>
      </c>
      <c r="E18" s="5" t="inlineStr">
        <is>
          <t>38.500,00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=HYPERLINK("https://leilaoonline.net/lote/detalhe/80417", "211")</f>
      </c>
      <c r="B19" s="4" t="s">
        <f>=HYPERLINK("https://leilaoonline.net/lote/detalhe/80417", "veja o vídeo!! I/MMC OUTLANDER 2.0; 2015/2016; BRANCA; GASOLINA; IPVA 2021 PAGO - FUNCIONANDO")</f>
      </c>
      <c r="C19" s="4" t="inlineStr">
        <is>
          <t>Vendido</t>
        </is>
      </c>
      <c r="D19" s="4" t="inlineStr">
        <is>
          <t>43</t>
        </is>
      </c>
      <c r="E19" s="5" t="inlineStr">
        <is>
          <t>65.150,00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=HYPERLINK("https://leilaoonline.net/lote/detalhe/79377", "212")</f>
      </c>
      <c r="B20" s="4" t="s">
        <f>=HYPERLINK("https://leilaoonline.net/lote/detalhe/79377", "veja o vídeo!! I/FORD FUSION AWD GTDI; 2013/2014; CINZA; GASOLINA - FUNCIONANDO")</f>
      </c>
      <c r="C20" s="4" t="inlineStr">
        <is>
          <t>Não vendido</t>
        </is>
      </c>
      <c r="D20" s="4" t="inlineStr">
        <is>
          <t>75</t>
        </is>
      </c>
      <c r="E20" s="5" t="inlineStr">
        <is>
          <t>50.000,00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=HYPERLINK("https://leilaoonline.net/lote/detalhe/80537", "218")</f>
      </c>
      <c r="B21" s="4" t="s">
        <f>=HYPERLINK("https://leilaoonline.net/lote/detalhe/80537", "veja o vídeo!! GM/ASTRA HB 2P ADVANTAGE; 2005/2005; BEGE; ALCO./GASOL. - FUNCIONANDO")</f>
      </c>
      <c r="C21" s="4" t="inlineStr">
        <is>
          <t>Vendido</t>
        </is>
      </c>
      <c r="D21" s="4" t="inlineStr">
        <is>
          <t>46</t>
        </is>
      </c>
      <c r="E21" s="5" t="inlineStr">
        <is>
          <t>12.250,00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=HYPERLINK("https://leilaoonline.net/lote/detalhe/80441", "219")</f>
      </c>
      <c r="B22" s="4" t="s">
        <f>=HYPERLINK("https://leilaoonline.net/lote/detalhe/80441", "I/CHEV SONIC LT HB MT; 2013/2013; BRANCA; ALCO./GASOL. - FUNCIONANDO")</f>
      </c>
      <c r="C22" s="4" t="inlineStr">
        <is>
          <t>Não vendido</t>
        </is>
      </c>
      <c r="D22" s="4" t="inlineStr">
        <is>
          <t>28</t>
        </is>
      </c>
      <c r="E22" s="5" t="inlineStr">
        <is>
          <t>20.500,00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=HYPERLINK("https://leilaoonline.net/lote/detalhe/79374", "220")</f>
      </c>
      <c r="B23" s="4" t="s">
        <f>=HYPERLINK("https://leilaoonline.net/lote/detalhe/79374", "veja o vídeo!! I/MMC LANCER 2.0; 2013/2014; PRETA; GASOLINA - FUNCIONANDO")</f>
      </c>
      <c r="C23" s="4" t="inlineStr">
        <is>
          <t>Vendido</t>
        </is>
      </c>
      <c r="D23" s="4" t="inlineStr">
        <is>
          <t>46</t>
        </is>
      </c>
      <c r="E23" s="5" t="inlineStr">
        <is>
          <t>31.500,00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=HYPERLINK("https://leilaoonline.net/lote/detalhe/80472", "221")</f>
      </c>
      <c r="B24" s="4" t="s">
        <f>=HYPERLINK("https://leilaoonline.net/lote/detalhe/80472", "veja o vídeo!! HONDA/FIT DX MT; 2019/2020; BRANCA; ALCO./GASOL.; IPVA 2021 PAGO - FUNCIONANDO")</f>
      </c>
      <c r="C24" s="4" t="inlineStr">
        <is>
          <t>Não vendido</t>
        </is>
      </c>
      <c r="D24" s="4" t="inlineStr">
        <is>
          <t>28</t>
        </is>
      </c>
      <c r="E24" s="5" t="inlineStr">
        <is>
          <t>42.500,00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=HYPERLINK("https://leilaoonline.net/lote/detalhe/80474", "222")</f>
      </c>
      <c r="B25" s="4" t="s">
        <f>=HYPERLINK("https://leilaoonline.net/lote/detalhe/80474", "veja o vídeo!! TOYOTA/ETIOS HB X 13L MT; 2018/2018; CINZA; ALCO./GASOL.; IPVA 2021 PAGO - FUNCIONANDO")</f>
      </c>
      <c r="C25" s="4" t="inlineStr">
        <is>
          <t>Não vendido</t>
        </is>
      </c>
      <c r="D25" s="4" t="inlineStr">
        <is>
          <t>34</t>
        </is>
      </c>
      <c r="E25" s="5" t="inlineStr">
        <is>
          <t>30.250,00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=HYPERLINK("https://leilaoonline.net/lote/detalhe/79382", "224")</f>
      </c>
      <c r="B26" s="4" t="s">
        <f>=HYPERLINK("https://leilaoonline.net/lote/detalhe/79382", "veja o vídeo!! HONDA/FIT EX FLEX; 2011/2012; PRETA; ALCO./GASOL. - FUNCIONANDO")</f>
      </c>
      <c r="C26" s="4" t="inlineStr">
        <is>
          <t>Não vendido</t>
        </is>
      </c>
      <c r="D26" s="4" t="inlineStr">
        <is>
          <t>23</t>
        </is>
      </c>
      <c r="E26" s="5" t="inlineStr">
        <is>
          <t>27.050,00</t>
        </is>
      </c>
      <c r="F26" s="4" t="inlineStr">
        <is>
          <t>550.00</t>
        </is>
      </c>
    </row>
    <row collapsed="false" customFormat="false" customHeight="false" hidden="false" ht="12.1" outlineLevel="0" r="27">
      <c r="A27" s="5" t="s">
        <f>=HYPERLINK("https://leilaoonline.net/lote/detalhe/80423", "225")</f>
      </c>
      <c r="B27" s="4" t="s">
        <f>=HYPERLINK("https://leilaoonline.net/lote/detalhe/80423", "veja o vídeo!! HONDA/FIT EX CVT; 2017/2017; BRANCA; ALCO./GASOL.; KM 42.000; IPVA 2021 PAGO - FUNCIONANDO")</f>
      </c>
      <c r="C27" s="4" t="inlineStr">
        <is>
          <t>Vendido</t>
        </is>
      </c>
      <c r="D27" s="4" t="inlineStr">
        <is>
          <t>27</t>
        </is>
      </c>
      <c r="E27" s="5" t="inlineStr">
        <is>
          <t>43.000,00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=HYPERLINK("https://leilaoonline.net/lote/detalhe/79388", "226")</f>
      </c>
      <c r="B28" s="4" t="s">
        <f>=HYPERLINK("https://leilaoonline.net/lote/detalhe/79388", "veja o vídeo!! HONDA/CIVIC LXR; 2014/2014; CINZA; ALCO./GASOL. - FUNCIONANDO")</f>
      </c>
      <c r="C28" s="4" t="inlineStr">
        <is>
          <t>Vendido</t>
        </is>
      </c>
      <c r="D28" s="4" t="inlineStr">
        <is>
          <t>48</t>
        </is>
      </c>
      <c r="E28" s="5" t="inlineStr">
        <is>
          <t>46.500,00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=HYPERLINK("https://leilaoonline.net/lote/detalhe/79386", "227")</f>
      </c>
      <c r="B29" s="4" t="s">
        <f>=HYPERLINK("https://leilaoonline.net/lote/detalhe/79386", "veja o vídeo!! I/HONDA; CITY LX FLEX; 2013/2013; PRATA; ALCO./GASOL. - FUNCIONANDO")</f>
      </c>
      <c r="C29" s="4" t="inlineStr">
        <is>
          <t>Vendido</t>
        </is>
      </c>
      <c r="D29" s="4" t="inlineStr">
        <is>
          <t>49</t>
        </is>
      </c>
      <c r="E29" s="5" t="inlineStr">
        <is>
          <t>29.300,00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=HYPERLINK("https://leilaoonline.net/lote/detalhe/79387", "228")</f>
      </c>
      <c r="B30" s="4" t="s">
        <f>=HYPERLINK("https://leilaoonline.net/lote/detalhe/79387", "veja o vídeo!! TOYOTA/FIELDER; 2004/2005; BEGE; GASOLINA - FUNCIONANDO")</f>
      </c>
      <c r="C30" s="4" t="inlineStr">
        <is>
          <t>Não vendido</t>
        </is>
      </c>
      <c r="D30" s="4" t="inlineStr">
        <is>
          <t>37</t>
        </is>
      </c>
      <c r="E30" s="5" t="inlineStr">
        <is>
          <t>18.400,00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=HYPERLINK("https://leilaoonline.net/lote/detalhe/79499", "229")</f>
      </c>
      <c r="B31" s="4" t="s">
        <f>=HYPERLINK("https://leilaoonline.net/lote/detalhe/79499", "veja o vídeo!! HONDA/FIT EX; 2006/2007; PRATA; GASOLINA - FUNCIONANDO")</f>
      </c>
      <c r="C31" s="4" t="inlineStr">
        <is>
          <t>Vendido</t>
        </is>
      </c>
      <c r="D31" s="4" t="inlineStr">
        <is>
          <t>51</t>
        </is>
      </c>
      <c r="E31" s="5" t="inlineStr">
        <is>
          <t>15.950,00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=HYPERLINK("https://leilaoonline.net/lote/detalhe/79384", "230")</f>
      </c>
      <c r="B32" s="4" t="s">
        <f>=HYPERLINK("https://leilaoonline.net/lote/detalhe/79384", "veja o vídeo!! I/FIAT SIENA EL FLEX; 2012/2012; CINZA; ALCO./GASOL. - FUNCIONANDO")</f>
      </c>
      <c r="C32" s="4" t="inlineStr">
        <is>
          <t>Vendido</t>
        </is>
      </c>
      <c r="D32" s="4" t="inlineStr">
        <is>
          <t>63</t>
        </is>
      </c>
      <c r="E32" s="5" t="inlineStr">
        <is>
          <t>16.900,00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=HYPERLINK("https://leilaoonline.net/lote/detalhe/79379", "231")</f>
      </c>
      <c r="B33" s="4" t="s">
        <f>=HYPERLINK("https://leilaoonline.net/lote/detalhe/79379", "VW; FOX 1.0 GII; 2011/2011; CINZA; ALCO./GASOL. - FUNCIONANDO")</f>
      </c>
      <c r="C33" s="4" t="inlineStr">
        <is>
          <t>Vendido</t>
        </is>
      </c>
      <c r="D33" s="4" t="inlineStr">
        <is>
          <t>40</t>
        </is>
      </c>
      <c r="E33" s="5" t="inlineStr">
        <is>
          <t>16.150,00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=HYPERLINK("https://leilaoonline.net/lote/detalhe/79380", "232")</f>
      </c>
      <c r="B34" s="4" t="s">
        <f>=HYPERLINK("https://leilaoonline.net/lote/detalhe/79380", "veja o vídeo!! I/CHERY; QQ 1.1; 2013/2014; VERMELHA; GASOLINA - FUNCIONANDO")</f>
      </c>
      <c r="C34" s="4" t="inlineStr">
        <is>
          <t>Não vendido</t>
        </is>
      </c>
      <c r="D34" s="4" t="inlineStr">
        <is>
          <t>36</t>
        </is>
      </c>
      <c r="E34" s="5" t="inlineStr">
        <is>
          <t>10.500,00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=HYPERLINK("https://leilaoonline.net/lote/detalhe/79389", "233")</f>
      </c>
      <c r="B35" s="4" t="s">
        <f>=HYPERLINK("https://leilaoonline.net/lote/detalhe/79389", "veja o vídeo!! FIAT/UNO ECONOMY; 2012/2013; CINZA; ALCO./GASOL. - FUNCIONANDO")</f>
      </c>
      <c r="C35" s="4" t="inlineStr">
        <is>
          <t>Vendido</t>
        </is>
      </c>
      <c r="D35" s="4" t="inlineStr">
        <is>
          <t>55</t>
        </is>
      </c>
      <c r="E35" s="5" t="inlineStr">
        <is>
          <t>19.250,00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=HYPERLINK("https://leilaoonline.net/lote/detalhe/79381", "234")</f>
      </c>
      <c r="B36" s="4" t="s">
        <f>=HYPERLINK("https://leilaoonline.net/lote/detalhe/79381", "DAFRA; CITYCOM 300I; 2015/2016; PRETA; GASOLINA - FUNCIONANDO")</f>
      </c>
      <c r="C36" s="4" t="inlineStr">
        <is>
          <t>Não vendido</t>
        </is>
      </c>
      <c r="D36" s="4" t="inlineStr">
        <is>
          <t>9</t>
        </is>
      </c>
      <c r="E36" s="5" t="inlineStr">
        <is>
          <t>7.300,00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=HYPERLINK("https://leilaoonline.net/lote/detalhe/79378", "235")</f>
      </c>
      <c r="B37" s="4" t="s">
        <f>=HYPERLINK("https://leilaoonline.net/lote/detalhe/79378", "YAMAHA/RD 350 R; 1991/1991; BRANCA; GASOLINA - FUNCIONANDO")</f>
      </c>
      <c r="C37" s="4" t="inlineStr">
        <is>
          <t>Vendido</t>
        </is>
      </c>
      <c r="D37" s="4" t="inlineStr">
        <is>
          <t>25</t>
        </is>
      </c>
      <c r="E37" s="5" t="inlineStr">
        <is>
          <t>5.200,00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=HYPERLINK("https://leilaoonline.net/lote/detalhe/79383", "236")</f>
      </c>
      <c r="B38" s="4" t="s">
        <f>=HYPERLINK("https://leilaoonline.net/lote/detalhe/79383", "VW/FOX 1.0 ROUTE; 2007/2008; PRATA; ALCO./GASOL.; IPVA 2021 PAGO - FUNCIONANDO")</f>
      </c>
      <c r="C38" s="4" t="inlineStr">
        <is>
          <t>Vendido</t>
        </is>
      </c>
      <c r="D38" s="4" t="inlineStr">
        <is>
          <t>34</t>
        </is>
      </c>
      <c r="E38" s="5" t="inlineStr">
        <is>
          <t>12.500,00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=HYPERLINK("https://leilaoonline.net/lote/detalhe/79385", "237")</f>
      </c>
      <c r="B39" s="4" t="s">
        <f>=HYPERLINK("https://leilaoonline.net/lote/detalhe/79385", "veja o vídeo!! COFAVE/APRILIA; PEGASO650; 2001/2002; PRATA; GASOLINA - FUNCIONANDO")</f>
      </c>
      <c r="C39" s="4" t="inlineStr">
        <is>
          <t>Vendido</t>
        </is>
      </c>
      <c r="D39" s="4" t="inlineStr">
        <is>
          <t>11</t>
        </is>
      </c>
      <c r="E39" s="5" t="inlineStr">
        <is>
          <t>6.700,00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=HYPERLINK("https://leilaoonline.net/lote/detalhe/80416", "238")</f>
      </c>
      <c r="B40" s="4" t="s">
        <f>=HYPERLINK("https://leilaoonline.net/lote/detalhe/80416", "veja o vídeo!! FORD/FIESTA SEDAN FLEX; 2013/2014; PRATA; ALCO./GASOL. - FUNCIONANDO")</f>
      </c>
      <c r="C40" s="4" t="inlineStr">
        <is>
          <t>Não vendido</t>
        </is>
      </c>
      <c r="D40" s="4" t="inlineStr">
        <is>
          <t>15</t>
        </is>
      </c>
      <c r="E40" s="5" t="inlineStr">
        <is>
          <t>15.000,00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=HYPERLINK("https://leilaoonline.net/lote/detalhe/79398", "239")</f>
      </c>
      <c r="B41" s="4" t="s">
        <f>=HYPERLINK("https://leilaoonline.net/lote/detalhe/79398", "VW/NOVO GOL TL MBV; 2017/2018; BRANCA; ALCO./GASOL. - FUNCIONANDO")</f>
      </c>
      <c r="C41" s="4" t="inlineStr">
        <is>
          <t>Vendido</t>
        </is>
      </c>
      <c r="D41" s="4" t="inlineStr">
        <is>
          <t>35</t>
        </is>
      </c>
      <c r="E41" s="5" t="inlineStr">
        <is>
          <t>29.250,00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=HYPERLINK("https://leilaoonline.net/lote/detalhe/79399", "240")</f>
      </c>
      <c r="B42" s="4" t="s">
        <f>=HYPERLINK("https://leilaoonline.net/lote/detalhe/79399", "FIAT/UNO 1.6 R MPI; 1993/1993; VERMELHA; GASOLINA - FUNCIONANDO")</f>
      </c>
      <c r="C42" s="4" t="inlineStr">
        <is>
          <t>Não vendido</t>
        </is>
      </c>
      <c r="D42" s="4" t="inlineStr">
        <is>
          <t>51</t>
        </is>
      </c>
      <c r="E42" s="5" t="inlineStr">
        <is>
          <t>12.700,00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=HYPERLINK("https://leilaoonline.net/lote/detalhe/79401", "241")</f>
      </c>
      <c r="B43" s="4" t="s">
        <f>=HYPERLINK("https://leilaoonline.net/lote/detalhe/79401", "veja o vídeo!! RENAULT/LOGAN EXP 16; 2010/2011; PRETA; ALCO./GASOL. - FUNCIONANDO")</f>
      </c>
      <c r="C43" s="4" t="inlineStr">
        <is>
          <t>Não vendido</t>
        </is>
      </c>
      <c r="D43" s="4" t="inlineStr">
        <is>
          <t>14</t>
        </is>
      </c>
      <c r="E43" s="5" t="inlineStr">
        <is>
          <t>15.000,00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=HYPERLINK("https://leilaoonline.net/lote/detalhe/79395", "242")</f>
      </c>
      <c r="B44" s="4" t="s">
        <f>=HYPERLINK("https://leilaoonline.net/lote/detalhe/79395", "HONDA/PCX 150; 2017/2017; PRATA; GASOLINA - FUNCIONANDO")</f>
      </c>
      <c r="C44" s="4" t="inlineStr">
        <is>
          <t>Não vendido</t>
        </is>
      </c>
      <c r="D44" s="4" t="inlineStr">
        <is>
          <t>32</t>
        </is>
      </c>
      <c r="E44" s="5" t="inlineStr">
        <is>
          <t>7.450,00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=HYPERLINK("https://leilaoonline.net/lote/detalhe/79402", "243")</f>
      </c>
      <c r="B45" s="4" t="s">
        <f>=HYPERLINK("https://leilaoonline.net/lote/detalhe/79402", "veja o vídeo!! FIAT/UNO MILLE FIRE; 2001/2002; BRANCA; GASOLINA - FUNCIONANDO")</f>
      </c>
      <c r="C45" s="4" t="inlineStr">
        <is>
          <t>Não vendido</t>
        </is>
      </c>
      <c r="D45" s="4" t="inlineStr">
        <is>
          <t>10</t>
        </is>
      </c>
      <c r="E45" s="5" t="inlineStr">
        <is>
          <t>4.250,00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=HYPERLINK("https://leilaoonline.net/lote/detalhe/80475", "244")</f>
      </c>
      <c r="B46" s="4" t="s">
        <f>=HYPERLINK("https://leilaoonline.net/lote/detalhe/80475", "veja o vídeo!! HONDA/FIT LX; 2003/2004; PRETA; GASOLINA - FUNCIONANDO")</f>
      </c>
      <c r="C46" s="4" t="inlineStr">
        <is>
          <t>Não vendido</t>
        </is>
      </c>
      <c r="D46" s="4" t="inlineStr">
        <is>
          <t>33</t>
        </is>
      </c>
      <c r="E46" s="5" t="inlineStr">
        <is>
          <t>12.500,00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=HYPERLINK("https://leilaoonline.net/lote/detalhe/79404", "245")</f>
      </c>
      <c r="B47" s="4" t="s">
        <f>=HYPERLINK("https://leilaoonline.net/lote/detalhe/79404", "veja o vídeo!! HONDA/NX-4 FALCON; 2000/2001; VERDE; GASOLINA - FUNCIONANDO")</f>
      </c>
      <c r="C47" s="4" t="inlineStr">
        <is>
          <t>Vendido</t>
        </is>
      </c>
      <c r="D47" s="4" t="inlineStr">
        <is>
          <t>17</t>
        </is>
      </c>
      <c r="E47" s="5" t="inlineStr">
        <is>
          <t>5.850,00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=HYPERLINK("https://leilaoonline.net/lote/detalhe/80443", "246")</f>
      </c>
      <c r="B48" s="4" t="s">
        <f>=HYPERLINK("https://leilaoonline.net/lote/detalhe/80443", "CITROEN/C3 GLX14 FLEX; 2010/2011; PRETA; ALCO./GASOL. - FUNCIONANDO")</f>
      </c>
      <c r="C48" s="4" t="inlineStr">
        <is>
          <t>Não vendido</t>
        </is>
      </c>
      <c r="D48" s="4" t="inlineStr">
        <is>
          <t>19</t>
        </is>
      </c>
      <c r="E48" s="5" t="inlineStr">
        <is>
          <t>14.000,00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=HYPERLINK("https://leilaoonline.net/lote/detalhe/80535", "247")</f>
      </c>
      <c r="B49" s="4" t="s">
        <f>=HYPERLINK("https://leilaoonline.net/lote/detalhe/80535", "VW/POLO 1.6; 2006/2007; PRETA; ALCO./GASOL. - FUNCIONANDO")</f>
      </c>
      <c r="C49" s="4" t="inlineStr">
        <is>
          <t>Não vendido</t>
        </is>
      </c>
      <c r="D49" s="4" t="inlineStr">
        <is>
          <t>34</t>
        </is>
      </c>
      <c r="E49" s="5" t="inlineStr">
        <is>
          <t>13.250,00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=HYPERLINK("https://leilaoonline.net/lote/detalhe/79393", "250")</f>
      </c>
      <c r="B50" s="4" t="s">
        <f>=HYPERLINK("https://leilaoonline.net/lote/detalhe/79393", "veja o vídeo!! VW/SANTANA; 2001/2001; BRANCA; ALCO./GÁS NATURAL VEICULAR - FUNCIONANDO")</f>
      </c>
      <c r="C50" s="4" t="inlineStr">
        <is>
          <t>Não vendido</t>
        </is>
      </c>
      <c r="D50" s="4" t="inlineStr">
        <is>
          <t>19</t>
        </is>
      </c>
      <c r="E50" s="5" t="inlineStr">
        <is>
          <t>4.700,00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=HYPERLINK("https://leilaoonline.net/lote/detalhe/80499", "255")</f>
      </c>
      <c r="B51" s="4" t="s">
        <f>=HYPERLINK("https://leilaoonline.net/lote/detalhe/80499", "veja o vídeo!! GM/CORSA WIND; 2001/2002; BRANCA; GASOLINA - FUNCIONANDO")</f>
      </c>
      <c r="C51" s="4" t="inlineStr">
        <is>
          <t>Vendido</t>
        </is>
      </c>
      <c r="D51" s="4" t="inlineStr">
        <is>
          <t>27</t>
        </is>
      </c>
      <c r="E51" s="5" t="inlineStr">
        <is>
          <t>8.000,00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=HYPERLINK("https://leilaoonline.net/lote/detalhe/80538", "260")</f>
      </c>
      <c r="B52" s="4" t="s">
        <f>=HYPERLINK("https://leilaoonline.net/lote/detalhe/80538", "veja o vídeo!! GM/KADETT IPANEMA GL; 1996/1997; FANTASIA; GASOLINA - FUNCIONANDO")</f>
      </c>
      <c r="C52" s="4" t="inlineStr">
        <is>
          <t>Não vendido</t>
        </is>
      </c>
      <c r="D52" s="4" t="inlineStr">
        <is>
          <t>4</t>
        </is>
      </c>
      <c r="E52" s="5" t="inlineStr">
        <is>
          <t>1.450,00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=HYPERLINK("https://leilaoonline.net/lote/detalhe/79397", "263")</f>
      </c>
      <c r="B53" s="4" t="s">
        <f>=HYPERLINK("https://leilaoonline.net/lote/detalhe/79397", "veja o vídeo!! RENAULT; LOGAN EXP 1016V; 2010/2011; PRATA; ALCO./GASOL. - FUNCIONANDO - IPVA 2021 PAGO")</f>
      </c>
      <c r="C53" s="4" t="inlineStr">
        <is>
          <t>Vendido</t>
        </is>
      </c>
      <c r="D53" s="4" t="inlineStr">
        <is>
          <t>7</t>
        </is>
      </c>
      <c r="E53" s="5" t="inlineStr">
        <is>
          <t>13.250,00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=HYPERLINK("https://leilaoonline.net/lote/detalhe/80448", "270")</f>
      </c>
      <c r="B54" s="4" t="s">
        <f>=HYPERLINK("https://leilaoonline.net/lote/detalhe/80448", "veja o vídeo!! VW/GOL CLI; 1996/1996; VERMELHA; GASOL./GNV - FUNCIONANDO")</f>
      </c>
      <c r="C54" s="4" t="inlineStr">
        <is>
          <t>Não vendido</t>
        </is>
      </c>
      <c r="D54" s="4" t="inlineStr">
        <is>
          <t>27</t>
        </is>
      </c>
      <c r="E54" s="5" t="inlineStr">
        <is>
          <t>5.050,00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=HYPERLINK("https://leilaoonline.net/lote/detalhe/79390", "271")</f>
      </c>
      <c r="B55" s="4" t="s">
        <f>=HYPERLINK("https://leilaoonline.net/lote/detalhe/79390", "veja o vídeo!! VW/FUSCA 1300; 1972/1972; BRANCA; GASOLINA - FUNCIONANDO")</f>
      </c>
      <c r="C55" s="4" t="inlineStr">
        <is>
          <t>Não vendido</t>
        </is>
      </c>
      <c r="D55" s="4" t="inlineStr">
        <is>
          <t>21</t>
        </is>
      </c>
      <c r="E55" s="5" t="inlineStr">
        <is>
          <t>4.900,00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=HYPERLINK("https://leilaoonline.net/lote/detalhe/79396", "287")</f>
      </c>
      <c r="B56" s="4" t="s">
        <f>=HYPERLINK("https://leilaoonline.net/lote/detalhe/79396", "veja o vídeo!! VW/VOLKSWAGEN FUSCA ; 1969/1969; VERDE; GASOLINA - FUNCIONANDO")</f>
      </c>
      <c r="C56" s="4" t="inlineStr">
        <is>
          <t>Não vendido</t>
        </is>
      </c>
      <c r="D56" s="4" t="inlineStr">
        <is>
          <t>18</t>
        </is>
      </c>
      <c r="E56" s="5" t="inlineStr">
        <is>
          <t>5.050,00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=HYPERLINK("https://leilaoonline.net/lote/detalhe/79394", "289")</f>
      </c>
      <c r="B57" s="4" t="s">
        <f>=HYPERLINK("https://leilaoonline.net/lote/detalhe/79394", "veja o vídeo!! VW/GOL GTS; 1989/1989; PRETA; ALCOOL - FUNCIONANDO")</f>
      </c>
      <c r="C57" s="4" t="inlineStr">
        <is>
          <t>Vendido</t>
        </is>
      </c>
      <c r="D57" s="4" t="inlineStr">
        <is>
          <t>49</t>
        </is>
      </c>
      <c r="E57" s="5" t="inlineStr">
        <is>
          <t>14.450,00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=HYPERLINK("https://leilaoonline.net/lote/detalhe/80447", "291")</f>
      </c>
      <c r="B58" s="4" t="s">
        <f>=HYPERLINK("https://leilaoonline.net/lote/detalhe/80447", "veja o vídeo!! VW/GOL GTS; 1992/1992; PRATA, ALCOOL - FUNCIONANDO")</f>
      </c>
      <c r="C58" s="4" t="inlineStr">
        <is>
          <t>Vendido</t>
        </is>
      </c>
      <c r="D58" s="4" t="inlineStr">
        <is>
          <t>71</t>
        </is>
      </c>
      <c r="E58" s="5" t="inlineStr">
        <is>
          <t>15.850,00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=HYPERLINK("https://leilaoonline.net/lote/detalhe/79391", "292")</f>
      </c>
      <c r="B59" s="4" t="s">
        <f>=HYPERLINK("https://leilaoonline.net/lote/detalhe/79391", "veja o vídeo!! VW/GOL 1000; 1994/1994; BRANCA; GASOLINA - FUNCIONANDO")</f>
      </c>
      <c r="C59" s="4" t="inlineStr">
        <is>
          <t>Não vendido</t>
        </is>
      </c>
      <c r="D59" s="4" t="inlineStr">
        <is>
          <t>16</t>
        </is>
      </c>
      <c r="E59" s="5" t="inlineStr">
        <is>
          <t>4.150,00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=HYPERLINK("https://leilaoonline.net/lote/detalhe/79392", "293")</f>
      </c>
      <c r="B60" s="4" t="s">
        <f>=HYPERLINK("https://leilaoonline.net/lote/detalhe/79392", "VW/PARATI GLS 1.8; 1993/1993; PRATA; ALCOOL - FUNCIONANDO")</f>
      </c>
      <c r="C60" s="4" t="inlineStr">
        <is>
          <t>Vendido</t>
        </is>
      </c>
      <c r="D60" s="4" t="inlineStr">
        <is>
          <t>30</t>
        </is>
      </c>
      <c r="E60" s="5" t="inlineStr">
        <is>
          <t>9.850,00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=HYPERLINK("https://leilaoonline.net/lote/detalhe/79400", "294")</f>
      </c>
      <c r="B61" s="4" t="s">
        <f>=HYPERLINK("https://leilaoonline.net/lote/detalhe/79400", "VW/GOL GTS; 1991/1991; PRATA; GASOLINA - FUNCIONANDO")</f>
      </c>
      <c r="C61" s="4" t="inlineStr">
        <is>
          <t>Vendido</t>
        </is>
      </c>
      <c r="D61" s="4" t="inlineStr">
        <is>
          <t>72</t>
        </is>
      </c>
      <c r="E61" s="5" t="inlineStr">
        <is>
          <t>16.050,00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=HYPERLINK("https://leilaoonline.net/lote/detalhe/79406", "295")</f>
      </c>
      <c r="B62" s="4" t="s">
        <f>=HYPERLINK("https://leilaoonline.net/lote/detalhe/79406", "veja o vídeo!! VW/FUSCA 1300 L; 1977/1977; BRANCA - FUNCIONANDO")</f>
      </c>
      <c r="C62" s="4" t="inlineStr">
        <is>
          <t>Não vendido</t>
        </is>
      </c>
      <c r="D62" s="4" t="inlineStr">
        <is>
          <t>18</t>
        </is>
      </c>
      <c r="E62" s="5" t="inlineStr">
        <is>
          <t>3.850,00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=HYPERLINK("https://leilaoonline.net/lote/detalhe/80419", "296")</f>
      </c>
      <c r="B63" s="4" t="s">
        <f>=HYPERLINK("https://leilaoonline.net/lote/detalhe/80419", "veja o vídeo!! VW/PASSAT LS; 1977/1977; MARROM; GASOLINA - FUNCIONANDO")</f>
      </c>
      <c r="C63" s="4" t="inlineStr">
        <is>
          <t>Não vendido</t>
        </is>
      </c>
      <c r="D63" s="4" t="inlineStr">
        <is>
          <t>35</t>
        </is>
      </c>
      <c r="E63" s="5" t="inlineStr">
        <is>
          <t>8.800,00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=HYPERLINK("https://leilaoonline.net/lote/detalhe/79408", "297")</f>
      </c>
      <c r="B64" s="4" t="s">
        <f>=HYPERLINK("https://leilaoonline.net/lote/detalhe/79408", "veja o vídeo!! VW; TL 1600; 1974")</f>
      </c>
      <c r="C64" s="4" t="inlineStr">
        <is>
          <t>Não vendido</t>
        </is>
      </c>
      <c r="D64" s="4" t="inlineStr">
        <is>
          <t>13</t>
        </is>
      </c>
      <c r="E64" s="5" t="inlineStr">
        <is>
          <t>7.000,00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=HYPERLINK("https://leilaoonline.net/lote/detalhe/79411", "298")</f>
      </c>
      <c r="B65" s="4" t="s">
        <f>=HYPERLINK("https://leilaoonline.net/lote/detalhe/79411", "VW/SAVEIRO CLI; 1997/1997; VERMELHA; GASOLINA - FUNCIONANDO")</f>
      </c>
      <c r="C65" s="4" t="inlineStr">
        <is>
          <t>Vendido</t>
        </is>
      </c>
      <c r="D65" s="4" t="inlineStr">
        <is>
          <t>24</t>
        </is>
      </c>
      <c r="E65" s="5" t="inlineStr">
        <is>
          <t>15.500,00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=HYPERLINK("https://leilaoonline.net/lote/detalhe/80418", "299")</f>
      </c>
      <c r="B66" s="4" t="s">
        <f>=HYPERLINK("https://leilaoonline.net/lote/detalhe/80418", "veja o vídeo!! FORD/BELINA; 1976/1976; MARROM; GASOLINA - FUNCIONANDO")</f>
      </c>
      <c r="C66" s="4" t="inlineStr">
        <is>
          <t>Não vendido</t>
        </is>
      </c>
      <c r="D66" s="4" t="inlineStr">
        <is>
          <t>14</t>
        </is>
      </c>
      <c r="E66" s="5" t="inlineStr">
        <is>
          <t>6.100,00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=HYPERLINK("https://leilaoonline.net/lote/detalhe/79405", "301")</f>
      </c>
      <c r="B67" s="4" t="s">
        <f>=HYPERLINK("https://leilaoonline.net/lote/detalhe/79405", "veja o vídeo!! VW/GOL GL 1.8; 1993/1993; CINZA; ALCOOL - TURBO LEGALIZADO - FUNCIONANDO")</f>
      </c>
      <c r="C67" s="4" t="inlineStr">
        <is>
          <t>Vendido</t>
        </is>
      </c>
      <c r="D67" s="4" t="inlineStr">
        <is>
          <t>53</t>
        </is>
      </c>
      <c r="E67" s="5" t="inlineStr">
        <is>
          <t>16.750,00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=HYPERLINK("https://leilaoonline.net/lote/detalhe/79410", "302")</f>
      </c>
      <c r="B68" s="4" t="s">
        <f>=HYPERLINK("https://leilaoonline.net/lote/detalhe/79410", "vídeo novo!! GM; MONZA SL/E; 1984/1984; VERDE; ALCOOL - FUNCIONANDO")</f>
      </c>
      <c r="C68" s="4" t="inlineStr">
        <is>
          <t>Não vendido</t>
        </is>
      </c>
      <c r="D68" s="4" t="inlineStr">
        <is>
          <t>14</t>
        </is>
      </c>
      <c r="E68" s="5" t="inlineStr">
        <is>
          <t>5.650,00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=HYPERLINK("https://leilaoonline.net/lote/detalhe/80442", "303")</f>
      </c>
      <c r="B69" s="4" t="s">
        <f>=HYPERLINK("https://leilaoonline.net/lote/detalhe/80442", "veja o vídeo!! VW/PARATI GLS 1.8; 1994/1994; VERMELHA; GASOLINA - FUNCIONANDO")</f>
      </c>
      <c r="C69" s="4" t="inlineStr">
        <is>
          <t>Vendido</t>
        </is>
      </c>
      <c r="D69" s="4" t="inlineStr">
        <is>
          <t>57</t>
        </is>
      </c>
      <c r="E69" s="5" t="inlineStr">
        <is>
          <t>14.950,00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=HYPERLINK("https://leilaoonline.net/lote/detalhe/80444", "304")</f>
      </c>
      <c r="B70" s="4" t="s">
        <f>=HYPERLINK("https://leilaoonline.net/lote/detalhe/80444", "VW/FUSCA; 1983/1983; VERMELHA; GASOLINA - FUNCIONANDO")</f>
      </c>
      <c r="C70" s="4" t="inlineStr">
        <is>
          <t>Não vendido</t>
        </is>
      </c>
      <c r="D70" s="4" t="inlineStr">
        <is>
          <t>21</t>
        </is>
      </c>
      <c r="E70" s="5" t="inlineStr">
        <is>
          <t>9.550,00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=HYPERLINK("https://leilaoonline.net/lote/detalhe/80445", "305")</f>
      </c>
      <c r="B71" s="4" t="s">
        <f>=HYPERLINK("https://leilaoonline.net/lote/detalhe/80445", "VW/GOL CL; 1992/1992; BEGE; GASOLINA - FUNCIONANDO")</f>
      </c>
      <c r="C71" s="4" t="inlineStr">
        <is>
          <t>Vendido</t>
        </is>
      </c>
      <c r="D71" s="4" t="inlineStr">
        <is>
          <t>23</t>
        </is>
      </c>
      <c r="E71" s="5" t="inlineStr">
        <is>
          <t>7.000,00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=HYPERLINK("https://leilaoonline.net/lote/detalhe/79407", "310")</f>
      </c>
      <c r="B72" s="4" t="s">
        <f>=HYPERLINK("https://leilaoonline.net/lote/detalhe/79407", "22 PNEUS DIVERSOS - MEDIDAS NAS ESPECIFICAÇÕES")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=HYPERLINK("https://leilaoonline.net/lote/detalhe/79409", "311")</f>
      </c>
      <c r="B73" s="4" t="s">
        <f>=HYPERLINK("https://leilaoonline.net/lote/detalhe/79409", "UM PAR DE PNEUS DUNLOP SPORT 205/50 ARO 16")</f>
      </c>
      <c r="C73" s="4" t="inlineStr">
        <is>
          <t>Vendido</t>
        </is>
      </c>
      <c r="D73" s="4" t="inlineStr">
        <is>
          <t>3</t>
        </is>
      </c>
      <c r="E73" s="5" t="inlineStr">
        <is>
          <t>300,00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=HYPERLINK("https://leilaoonline.net/lote/detalhe/79412", "312")</f>
      </c>
      <c r="B74" s="4" t="s">
        <f>=HYPERLINK("https://leilaoonline.net/lote/detalhe/79412", "HONDA/FIT LXL; 2008/2008; CINZA; GASOLINA - FUNCIONANDO")</f>
      </c>
      <c r="C74" s="4" t="inlineStr">
        <is>
          <t>Vendido</t>
        </is>
      </c>
      <c r="D74" s="4" t="inlineStr">
        <is>
          <t>23</t>
        </is>
      </c>
      <c r="E74" s="5" t="inlineStr">
        <is>
          <t>19.250,00</t>
        </is>
      </c>
      <c r="F7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2026-05-24T11:04:44.00Z</dcterms:created>
  <dc:creator>Tellks Tecnologia</dc:creator>
  <cp:revision>0</cp:revision>
</cp:coreProperties>
</file>