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* SERRAS * PRENSAS * TORNOS * FURADEIRAS * MÁQ.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01/04/2021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=HYPERLINK("https://leilaoonline.net/lote/detalhe/77855", "001")</f>
      </c>
      <c r="B11" s="4" t="s">
        <f>=HYPERLINK("https://leilaoonline.net/lote/detalhe/77855", "LAVADORA INDUSTRIAL")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=HYPERLINK("https://leilaoonline.net/lote/detalhe/77750", "003")</f>
      </c>
      <c r="B12" s="4" t="s">
        <f>=HYPERLINK("https://leilaoonline.net/lote/detalhe/77750", " IMPRESSORA HP DESIGNJET 8000 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7.200,00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=HYPERLINK("https://leilaoonline.net/lote/detalhe/77759", "004")</f>
      </c>
      <c r="B13" s="4" t="s">
        <f>=HYPERLINK("https://leilaoonline.net/lote/detalhe/77759", " MOTORREDUTOR FLENDER C/ MOTOR SIEMENS DE 40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10.800,00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=HYPERLINK("https://leilaoonline.net/lote/detalhe/77755", "005")</f>
      </c>
      <c r="B14" s="4" t="s">
        <f>=HYPERLINK("https://leilaoonline.net/lote/detalhe/77755", " MISTURADOR EM AÇO INOX, PESO: 700 KG")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13.500,00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=HYPERLINK("https://leilaoonline.net/lote/detalhe/77757", "007")</f>
      </c>
      <c r="B15" s="4" t="s">
        <f>=HYPERLINK("https://leilaoonline.net/lote/detalhe/77757", " TORNO ROMI CENTUR 35 IV")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18.000,00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=HYPERLINK("https://leilaoonline.net/lote/detalhe/77753", "009")</f>
      </c>
      <c r="B16" s="4" t="s">
        <f>=HYPERLINK("https://leilaoonline.net/lote/detalhe/77753", " 3 TROCADORES DE CALOR ALFA LAVAL")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10.800,00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=HYPERLINK("https://leilaoonline.net/lote/detalhe/77762", "010")</f>
      </c>
      <c r="B17" s="4" t="s">
        <f>=HYPERLINK("https://leilaoonline.net/lote/detalhe/77762", " GELADEIRA EM AÇO INOX")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2.250,00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=HYPERLINK("https://leilaoonline.net/lote/detalhe/77746", "011")</f>
      </c>
      <c r="B18" s="4" t="s">
        <f>=HYPERLINK("https://leilaoonline.net/lote/detalhe/77746", " SECADOR DE AR, PRESSÃO DE DESCARGA: 16 BAR, ANO: 2000")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4.050,00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=HYPERLINK("https://leilaoonline.net/lote/detalhe/77775", "012")</f>
      </c>
      <c r="B19" s="4" t="s">
        <f>=HYPERLINK("https://leilaoonline.net/lote/detalhe/77775", " FURADEIRA DE COLUNA YADOYA, C/ MOTOR DE 1 CV")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2.250,00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=HYPERLINK("https://leilaoonline.net/lote/detalhe/77765", "013")</f>
      </c>
      <c r="B20" s="4" t="s">
        <f>=HYPERLINK("https://leilaoonline.net/lote/detalhe/77765", " UNIDADE HIDRÁULICA REXROTH, C/ MOTOR WEG DE 7,5 CV E 1100 RPM")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6.300,00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=HYPERLINK("https://leilaoonline.net/lote/detalhe/77767", "014")</f>
      </c>
      <c r="B21" s="4" t="s">
        <f>=HYPERLINK("https://leilaoonline.net/lote/detalhe/77767", " 4 MOTOBOMBAS KSB, C/ MOTOR WEG DE 10 CV")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7.200,00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=HYPERLINK("https://leilaoonline.net/lote/detalhe/77770", "015")</f>
      </c>
      <c r="B22" s="4" t="s">
        <f>=HYPERLINK("https://leilaoonline.net/lote/detalhe/77770", " 2 MOTOBOMBAS KSB, C/ MOTOR WEG DE 25 CV")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8.100,00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=HYPERLINK("https://leilaoonline.net/lote/detalhe/77740", "016")</f>
      </c>
      <c r="B23" s="4" t="s">
        <f>=HYPERLINK("https://leilaoonline.net/lote/detalhe/77740", " 2 MOTOBOMBAS CENTRÍFUGAS KSB, C/ MOTOR WEG DE 7,5 CV E 1740 RPM")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2.700,00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=HYPERLINK("https://leilaoonline.net/lote/detalhe/77768", "017")</f>
      </c>
      <c r="B24" s="4" t="s">
        <f>=HYPERLINK("https://leilaoonline.net/lote/detalhe/77768", " 3 MOTORREDUTORES SEW, SENDO 2 C/ FREIO, REL. 1:165,28")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10.800,00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=HYPERLINK("https://leilaoonline.net/lote/detalhe/77739", "018")</f>
      </c>
      <c r="B25" s="4" t="s">
        <f>=HYPERLINK("https://leilaoonline.net/lote/detalhe/77739", " 2 MOTOBOMBAS IMBIL, C/ MOTOR DE 15 CV E 1750 RPM")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5.400,00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=HYPERLINK("https://leilaoonline.net/lote/detalhe/77764", "019")</f>
      </c>
      <c r="B26" s="4" t="s">
        <f>=HYPERLINK("https://leilaoonline.net/lote/detalhe/77764", " 3 MOTORREDUTORES C/ MOTORES DE 3, 3 E 2 CV E 1710 RPM")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5.400,00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=HYPERLINK("https://leilaoonline.net/lote/detalhe/77741", "020")</f>
      </c>
      <c r="B27" s="4" t="s">
        <f>=HYPERLINK("https://leilaoonline.net/lote/detalhe/77741", " 3 MOTOBOMBAS KSB C/ MOTOR DE 5, 5 E 15 CV")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=HYPERLINK("https://leilaoonline.net/lote/detalhe/77744", "022")</f>
      </c>
      <c r="B28" s="4" t="s">
        <f>=HYPERLINK("https://leilaoonline.net/lote/detalhe/77744", " 2 MOTOBOMBAS IMBIL, C/ MOTOR DE 25 CV E 3530 RPM")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8.100,00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=HYPERLINK("https://leilaoonline.net/lote/detalhe/77763", "024")</f>
      </c>
      <c r="B29" s="4" t="s">
        <f>=HYPERLINK("https://leilaoonline.net/lote/detalhe/77763", " UNIDADE HIDRÁULICA, C/ MOTOR DE 10 CV E 1140 RPM")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5.400,00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=HYPERLINK("https://leilaoonline.net/lote/detalhe/77749", "025")</f>
      </c>
      <c r="B30" s="4" t="s">
        <f>=HYPERLINK("https://leilaoonline.net/lote/detalhe/77749", " LAVADORA DE PISO EC H20")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2.250,00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=HYPERLINK("https://leilaoonline.net/lote/detalhe/77742", "026")</f>
      </c>
      <c r="B31" s="4" t="s">
        <f>=HYPERLINK("https://leilaoonline.net/lote/detalhe/77742", " VENTOINHA, C/ MOTOR VOGES DE 40 CV E 3560 RPM")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7.200,00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=HYPERLINK("https://leilaoonline.net/lote/detalhe/77773", "028")</f>
      </c>
      <c r="B32" s="4" t="s">
        <f>=HYPERLINK("https://leilaoonline.net/lote/detalhe/77773", " MOTOR GENERAL ELECTRIC DE 200 CV E 1775 RPM")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10.800,00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=HYPERLINK("https://leilaoonline.net/lote/detalhe/77758", "029")</f>
      </c>
      <c r="B33" s="4" t="s">
        <f>=HYPERLINK("https://leilaoonline.net/lote/detalhe/77758", " MOTOR GENERAL ELECTRIC DE 200 CV E 1775 RPM")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10.800,00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=HYPERLINK("https://leilaoonline.net/lote/detalhe/77771", "030")</f>
      </c>
      <c r="B34" s="4" t="s">
        <f>=HYPERLINK("https://leilaoonline.net/lote/detalhe/77771", " BOMBA POSITIVA DE 5 HP")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4.050,00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=HYPERLINK("https://leilaoonline.net/lote/detalhe/77760", "031")</f>
      </c>
      <c r="B35" s="4" t="s">
        <f>=HYPERLINK("https://leilaoonline.net/lote/detalhe/77760", " ELEVADOR DE CARGA, CAP. 1000 KG, ALTURA APROX.: 4 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6.300,00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=HYPERLINK("https://leilaoonline.net/lote/detalhe/77752", "032")</f>
      </c>
      <c r="B36" s="4" t="s">
        <f>=HYPERLINK("https://leilaoonline.net/lote/detalhe/77752", " POLITRIZ DUPLA REBEL, ANO: 1988, C/ 2 MOTORES WEG DE 7,5 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4.500,00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=HYPERLINK("https://leilaoonline.net/lote/detalhe/77772", "033")</f>
      </c>
      <c r="B37" s="4" t="s">
        <f>=HYPERLINK("https://leilaoonline.net/lote/detalhe/77772", " 2 BOMBAS KSB E 2 BOMBAS ALBRIZZI")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7.200,00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=HYPERLINK("https://leilaoonline.net/lote/detalhe/77747", "034")</f>
      </c>
      <c r="B38" s="4" t="s">
        <f>=HYPERLINK("https://leilaoonline.net/lote/detalhe/77747", " PISOS, MÁRMORES, SOLIERAS, AZULEJOS DIVERSOS")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8.100,00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=HYPERLINK("https://leilaoonline.net/lote/detalhe/77766", "036")</f>
      </c>
      <c r="B39" s="4" t="s">
        <f>=HYPERLINK("https://leilaoonline.net/lote/detalhe/77766", " APROX. 20 T DE TUBOS MECÂNICOS DIVERSOS EM AÇO CARBONO (PREÇO P/ KG)")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4,05</t>
        </is>
      </c>
      <c r="F39" s="4" t="inlineStr">
        <is>
          <t>0.20</t>
        </is>
      </c>
    </row>
    <row collapsed="false" customFormat="false" customHeight="false" hidden="false" ht="12.1" outlineLevel="0" r="40">
      <c r="A40" s="5" t="s">
        <f>=HYPERLINK("https://leilaoonline.net/lote/detalhe/77748", "037")</f>
      </c>
      <c r="B40" s="4" t="s">
        <f>=HYPERLINK("https://leilaoonline.net/lote/detalhe/77748", " SERRA DE FITA P/ MADEIRA DANCKAERT, C/ MOTOR DE 5 HP")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5.400,00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=HYPERLINK("https://leilaoonline.net/lote/detalhe/77743", "038")</f>
      </c>
      <c r="B41" s="4" t="s">
        <f>=HYPERLINK("https://leilaoonline.net/lote/detalhe/77743", " FORNO TURBO ELÉTRICO GASTROMAQ")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6.300,00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=HYPERLINK("https://leilaoonline.net/lote/detalhe/77751", "039")</f>
      </c>
      <c r="B42" s="4" t="s">
        <f>=HYPERLINK("https://leilaoonline.net/lote/detalhe/77751", " FURADEIRA DE BANCADA, C/ MOTOR DE 0,85 KW")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3.600,00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=HYPERLINK("https://leilaoonline.net/lote/detalhe/77761", "040")</f>
      </c>
      <c r="B43" s="4" t="s">
        <f>=HYPERLINK("https://leilaoonline.net/lote/detalhe/77761", " SERRA DE FITA P/ METAIS RONEMAK, MOD. 3/4")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7.200,00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=HYPERLINK("https://leilaoonline.net/lote/detalhe/77745", "043")</f>
      </c>
      <c r="B44" s="4" t="s">
        <f>=HYPERLINK("https://leilaoonline.net/lote/detalhe/77745", " PRENSA")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3.150,00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=HYPERLINK("https://leilaoonline.net/lote/detalhe/77756", "044")</f>
      </c>
      <c r="B45" s="4" t="s">
        <f>=HYPERLINK("https://leilaoonline.net/lote/detalhe/77756", " TANQUE EM AÇO CARBONO C/ SERPENTINA E EIXO EM AÇO INOX, CAP. 30000 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22.500,00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=HYPERLINK("https://leilaoonline.net/lote/detalhe/77713", "052")</f>
      </c>
      <c r="B46" s="4" t="s">
        <f>=HYPERLINK("https://leilaoonline.net/lote/detalhe/77713", " 2 peças de filtros para tratamento de água")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3.600,00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=HYPERLINK("https://leilaoonline.net/lote/detalhe/77721", "056")</f>
      </c>
      <c r="B47" s="4" t="s">
        <f>=HYPERLINK("https://leilaoonline.net/lote/detalhe/77721", " Container em aço inox 304 cap 1.000lt")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4.050,00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=HYPERLINK("https://leilaoonline.net/lote/detalhe/77718", "057")</f>
      </c>
      <c r="B48" s="4" t="s">
        <f>=HYPERLINK("https://leilaoonline.net/lote/detalhe/77718", " Container em aço inox 304 cap 1.500lt")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5.400,00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=HYPERLINK("https://leilaoonline.net/lote/detalhe/77720", "058")</f>
      </c>
      <c r="B49" s="4" t="s">
        <f>=HYPERLINK("https://leilaoonline.net/lote/detalhe/77720", " Forno a gás com três portas e bandejas")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=HYPERLINK("https://leilaoonline.net/lote/detalhe/77719", "060")</f>
      </c>
      <c r="B50" s="4" t="s">
        <f>=HYPERLINK("https://leilaoonline.net/lote/detalhe/77719", " Redutor duplex redução 1:1.000 marca borg mar")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2.700,00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=HYPERLINK("https://leilaoonline.net/lote/detalhe/77716", "061")</f>
      </c>
      <c r="B51" s="4" t="s">
        <f>=HYPERLINK("https://leilaoonline.net/lote/detalhe/77716", " Redutor de velocidade redução 1:11 Cap 200cv")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13.500,00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=HYPERLINK("https://leilaoonline.net/lote/detalhe/77728", "063")</f>
      </c>
      <c r="B52" s="4" t="s">
        <f>=HYPERLINK("https://leilaoonline.net/lote/detalhe/77728", " furadeira horizontal rocco fu 16")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3.600,00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=HYPERLINK("https://leilaoonline.net/lote/detalhe/77731", "064")</f>
      </c>
      <c r="B53" s="4" t="s">
        <f>=HYPERLINK("https://leilaoonline.net/lote/detalhe/77731", " 04 bombas sem.motor centrifugas")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5.400,00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=HYPERLINK("https://leilaoonline.net/lote/detalhe/77735", "065")</f>
      </c>
      <c r="B54" s="4" t="s">
        <f>=HYPERLINK("https://leilaoonline.net/lote/detalhe/77735", " Motor Elétrico. 100 cv. Weg. 3.530 rpm. 3T")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6.300,00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=HYPERLINK("https://leilaoonline.net/lote/detalhe/77736", "067")</f>
      </c>
      <c r="B55" s="4" t="s">
        <f>=HYPERLINK("https://leilaoonline.net/lote/detalhe/77736", " 4 redutores")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15.300,00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=HYPERLINK("https://leilaoonline.net/lote/detalhe/77734", "068")</f>
      </c>
      <c r="B56" s="4" t="s">
        <f>=HYPERLINK("https://leilaoonline.net/lote/detalhe/77734", " Tamboriador")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3.150,00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=HYPERLINK("https://leilaoonline.net/lote/detalhe/77729", "069")</f>
      </c>
      <c r="B57" s="4" t="s">
        <f>=HYPERLINK("https://leilaoonline.net/lote/detalhe/77729", " 2 redutores duplos")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7.200,00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=HYPERLINK("https://leilaoonline.net/lote/detalhe/77733", "070")</f>
      </c>
      <c r="B58" s="4" t="s">
        <f>=HYPERLINK("https://leilaoonline.net/lote/detalhe/77733", " Batedeira com tacho inox, perfecta curitiba")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6.300,00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=HYPERLINK("https://leilaoonline.net/lote/detalhe/77737", "071")</f>
      </c>
      <c r="B59" s="4" t="s">
        <f>=HYPERLINK("https://leilaoonline.net/lote/detalhe/77737", " Esteira 6 metros x 32 cm de largura com motor redutor")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=HYPERLINK("https://leilaoonline.net/lote/detalhe/77730", "072")</f>
      </c>
      <c r="B60" s="4" t="s">
        <f>=HYPERLINK("https://leilaoonline.net/lote/detalhe/77730", " Esteira: 5 m x 28 cm de largura")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3.600,00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=HYPERLINK("https://leilaoonline.net/lote/detalhe/77738", "073")</f>
      </c>
      <c r="B61" s="4" t="s">
        <f>=HYPERLINK("https://leilaoonline.net/lote/detalhe/77738", " Unidade hidráulica vickers 65 kg/cm")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=HYPERLINK("https://leilaoonline.net/lote/detalhe/77732", "074")</f>
      </c>
      <c r="B62" s="4" t="s">
        <f>=HYPERLINK("https://leilaoonline.net/lote/detalhe/77732", " unidade hidráulica rexhot 7,5 cv 6 p")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6.300,00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=HYPERLINK("https://leilaoonline.net/lote/detalhe/77672", "100")</f>
      </c>
      <c r="B63" s="4" t="s">
        <f>=HYPERLINK("https://leilaoonline.net/lote/detalhe/77672", " 2 COMPRESSORES SEMIERMÉTICO TRANE P/ MOTOR DE 100 CV")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7.200,00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=HYPERLINK("https://leilaoonline.net/lote/detalhe/77599", "103")</f>
      </c>
      <c r="B64" s="4" t="s">
        <f>=HYPERLINK("https://leilaoonline.net/lote/detalhe/77599", " MISTURADOR/SECADOR DE PLÁSTICO EM AÇO INOX, DIÂM. 1 M E ALTURA 3,8 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15.300,00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=HYPERLINK("https://leilaoonline.net/lote/detalhe/77598", "104")</f>
      </c>
      <c r="B65" s="4" t="s">
        <f>=HYPERLINK("https://leilaoonline.net/lote/detalhe/77598", " TROCADOR DE CALOR ALFA LAVAL TIPO: P14-R.B EM AÇO INOX")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7.200,00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=HYPERLINK("https://leilaoonline.net/lote/detalhe/77642", "105")</f>
      </c>
      <c r="B66" s="4" t="s">
        <f>=HYPERLINK("https://leilaoonline.net/lote/detalhe/77642", " MISTURADOR P/ MASSA ALIMENTÍCIA C/ MOTOR ELÉTRICO 75 CV. DIÂM. 1,3 E ALTURA 0,6 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10.800,00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=HYPERLINK("https://leilaoonline.net/lote/detalhe/77606", "107")</f>
      </c>
      <c r="B67" s="4" t="s">
        <f>=HYPERLINK("https://leilaoonline.net/lote/detalhe/77606", " MÁQUINA P/ TINGIMENTO EM AÇO INOX, DIM. 1,5X0,9X0,8 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3.600,00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=HYPERLINK("https://leilaoonline.net/lote/detalhe/77636", "108")</f>
      </c>
      <c r="B68" s="4" t="s">
        <f>=HYPERLINK("https://leilaoonline.net/lote/detalhe/77636", " TAMBOREADOR EM AÇO CARBONO, DIÂM. 0,8 E COMP. 1 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3.600,00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=HYPERLINK("https://leilaoonline.net/lote/detalhe/77589", "109")</f>
      </c>
      <c r="B69" s="4" t="s">
        <f>=HYPERLINK("https://leilaoonline.net/lote/detalhe/77589", " TANQUE EM AÇO INOX, CAP. 5000 L. PESO APROX. 2 T")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27.000,00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=HYPERLINK("https://leilaoonline.net/lote/detalhe/77614", "110")</f>
      </c>
      <c r="B70" s="4" t="s">
        <f>=HYPERLINK("https://leilaoonline.net/lote/detalhe/77614", " SECADOR DE PLÁSTICO EM AÇO INOX, DIM. 1,9X0,6X0,55 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4.500,00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=HYPERLINK("https://leilaoonline.net/lote/detalhe/77618", "111")</f>
      </c>
      <c r="B71" s="4" t="s">
        <f>=HYPERLINK("https://leilaoonline.net/lote/detalhe/77618", " TANQUE RETANGULAR EM AÇO INOX, CAP. 3000 L, DIM. 3,65X1,8X0,6 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13.500,00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=HYPERLINK("https://leilaoonline.net/lote/detalhe/77608", "112")</f>
      </c>
      <c r="B72" s="4" t="s">
        <f>=HYPERLINK("https://leilaoonline.net/lote/detalhe/77608", " 2 CONTAINERS EM AÇO INOX. CAP. 1000 L, DIM. 1X1,15X0,85 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6.500,00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=HYPERLINK("https://leilaoonline.net/lote/detalhe/77594", "114")</f>
      </c>
      <c r="B73" s="4" t="s">
        <f>=HYPERLINK("https://leilaoonline.net/lote/detalhe/77594", " BOMBA DE VÁCUO ZAMSON, 4 ESTÁGIOS, COM MOTOR ELÉTRICO 20 CV")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5.400,00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=HYPERLINK("https://leilaoonline.net/lote/detalhe/77610", "115")</f>
      </c>
      <c r="B74" s="4" t="s">
        <f>=HYPERLINK("https://leilaoonline.net/lote/detalhe/77610", " 2 FURADEIRA DE COLUNA YADOYA")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8.100,00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=HYPERLINK("https://leilaoonline.net/lote/detalhe/77628", "117")</f>
      </c>
      <c r="B75" s="4" t="s">
        <f>=HYPERLINK("https://leilaoonline.net/lote/detalhe/77628", " 1 TALHA ELÉTRICA FEBA, CAP. 2 T E 1 TALHA ELÉTRICA STAHL, CAP. 2 T")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8.100,00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=HYPERLINK("https://leilaoonline.net/lote/detalhe/77616", "118")</f>
      </c>
      <c r="B76" s="4" t="s">
        <f>=HYPERLINK("https://leilaoonline.net/lote/detalhe/77616", " EXTRUSORA DE ALIMENTOS EM AÇO INOX COM MOTOR ELÉTRICO 75 CV")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18.000,00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=HYPERLINK("https://leilaoonline.net/lote/detalhe/77639", "119")</f>
      </c>
      <c r="B77" s="4" t="s">
        <f>=HYPERLINK("https://leilaoonline.net/lote/detalhe/77639", " EXTRUSORA PUGLIESE TIPO: A20, ANO: 1973")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10.800,00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=HYPERLINK("https://leilaoonline.net/lote/detalhe/77602", "120")</f>
      </c>
      <c r="B78" s="4" t="s">
        <f>=HYPERLINK("https://leilaoonline.net/lote/detalhe/77602", " 1 TROCADOR DE CALOR ARTICA, ANO: 2001 E 1 TROCADOR DE CALOR ALFA LAVAL TIPO: A10-BFM, ANO: 1987")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6.300,00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=HYPERLINK("https://leilaoonline.net/lote/detalhe/77605", "122")</f>
      </c>
      <c r="B79" s="4" t="s">
        <f>=HYPERLINK("https://leilaoonline.net/lote/detalhe/77605", " REDUTOR, REL. 1:20 P/ MOTOR DE APROX. 30 CV")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9.000,00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=HYPERLINK("https://leilaoonline.net/lote/detalhe/77603", "123")</f>
      </c>
      <c r="B80" s="4" t="s">
        <f>=HYPERLINK("https://leilaoonline.net/lote/detalhe/77603", " REDUTOR FALK, REL. 1:7 P/ MOTOR DE APROX. 100 CV E 1 REDUTOR CESTARI, REL. 1:120 P/ MOTOR DE APROX. 15 CV")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18.000,00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=HYPERLINK("https://leilaoonline.net/lote/detalhe/77638", "124")</f>
      </c>
      <c r="B81" s="4" t="s">
        <f>=HYPERLINK("https://leilaoonline.net/lote/detalhe/77638", " TORNO XERVITT. OBS.: FALTANDO PEÇAS")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4.500,00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=HYPERLINK("https://leilaoonline.net/lote/detalhe/77607", "126")</f>
      </c>
      <c r="B82" s="4" t="s">
        <f>=HYPERLINK("https://leilaoonline.net/lote/detalhe/77607", " REDUTOR CESTARI HD10, REL. 1:49 P/ MOTOR DE APROX. 50 CV")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7.200,00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=HYPERLINK("https://leilaoonline.net/lote/detalhe/77591", "127")</f>
      </c>
      <c r="B83" s="4" t="s">
        <f>=HYPERLINK("https://leilaoonline.net/lote/detalhe/77591", " COMPRESSOR PEG 40 PÉS, COM MOTOR ELÉTRICO 10 CV")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5.400,00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=HYPERLINK("https://leilaoonline.net/lote/detalhe/77615", "128")</f>
      </c>
      <c r="B84" s="4" t="s">
        <f>=HYPERLINK("https://leilaoonline.net/lote/detalhe/77615", " TALHA ELÉTRICA, CAP. 3 T")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6.300,00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=HYPERLINK("https://leilaoonline.net/lote/detalhe/77619", "129")</f>
      </c>
      <c r="B85" s="4" t="s">
        <f>=HYPERLINK("https://leilaoonline.net/lote/detalhe/77619", " BOMBA DE VÁCUO BNM TIPO: 20/50V, COM MOTOR ELÉTRICO 40 CV, ANO: 1998")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9.000,00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=HYPERLINK("https://leilaoonline.net/lote/detalhe/77604", "131")</f>
      </c>
      <c r="B86" s="4" t="s">
        <f>=HYPERLINK("https://leilaoonline.net/lote/detalhe/77604", " TALHA ELÉTRICA, CAP. 5 T E MOTOR ELÉTRICO 7,5 CV")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7.200,00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=HYPERLINK("https://leilaoonline.net/lote/detalhe/77613", "132")</f>
      </c>
      <c r="B87" s="4" t="s">
        <f>=HYPERLINK("https://leilaoonline.net/lote/detalhe/77613", " SERRA CIRCULAR TITAN COM MOTOR ELÉTRICO 7,5 CV; DIM. MESA: 1,35X0,95 M")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2.700,00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=HYPERLINK("https://leilaoonline.net/lote/detalhe/77637", "133")</f>
      </c>
      <c r="B88" s="4" t="s">
        <f>=HYPERLINK("https://leilaoonline.net/lote/detalhe/77637", " TORNO MECÂNICO IMOR NTTN, BARRAMENTO: 1,5 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6.300,00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=HYPERLINK("https://leilaoonline.net/lote/detalhe/77625", "134")</f>
      </c>
      <c r="B89" s="4" t="s">
        <f>=HYPERLINK("https://leilaoonline.net/lote/detalhe/77625", " 3 ALIMENTADORES VIBRATÓRIOS RNA TIPO: SRC-N630-1R, DIÂM. 850 MM")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10.800,00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=HYPERLINK("https://leilaoonline.net/lote/detalhe/77626", "137")</f>
      </c>
      <c r="B90" s="4" t="s">
        <f>=HYPERLINK("https://leilaoonline.net/lote/detalhe/77626", " 2 TROCADORES DE CALOR ALFA LAVAL")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10.800,00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=HYPERLINK("https://leilaoonline.net/lote/detalhe/77641", "139")</f>
      </c>
      <c r="B91" s="4" t="s">
        <f>=HYPERLINK("https://leilaoonline.net/lote/detalhe/77641", " PLAINA INVICTA TIPO: 5M")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4.500,00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=HYPERLINK("https://leilaoonline.net/lote/detalhe/77651", "141")</f>
      </c>
      <c r="B92" s="4" t="s">
        <f>=HYPERLINK("https://leilaoonline.net/lote/detalhe/77651", " PRENSA P/ CALÇADOS")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3.600,00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=HYPERLINK("https://leilaoonline.net/lote/detalhe/77650", "142")</f>
      </c>
      <c r="B93" s="4" t="s">
        <f>=HYPERLINK("https://leilaoonline.net/lote/detalhe/77650", " TORNO AUTOMÁTICO CVA Nº8")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5.400,00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=HYPERLINK("https://leilaoonline.net/lote/detalhe/77622", "143")</f>
      </c>
      <c r="B94" s="4" t="s">
        <f>=HYPERLINK("https://leilaoonline.net/lote/detalhe/77622", " PRENSA HIDRÁULICA IMAPEL MOD. 3/SAC, CAP. 3/5 T, CURSO: 200 MM")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6.300,00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=HYPERLINK("https://leilaoonline.net/lote/detalhe/77612", "144")</f>
      </c>
      <c r="B95" s="4" t="s">
        <f>=HYPERLINK("https://leilaoonline.net/lote/detalhe/77612", " 1 MOTOVIBRADOR FRIEDRICH, POT. 4 KW E 1 MOTOVIBRADOR S/ ESPECIFICAÇÕES")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7.200,00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=HYPERLINK("https://leilaoonline.net/lote/detalhe/77632", "145")</f>
      </c>
      <c r="B96" s="4" t="s">
        <f>=HYPERLINK("https://leilaoonline.net/lote/detalhe/77632", " COMPRESSOR DE AR ATLAS COPCO ZR3, COM MOTOR ELÉTRICO 125 CV")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13.500,00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=HYPERLINK("https://leilaoonline.net/lote/detalhe/77658", "147")</f>
      </c>
      <c r="B97" s="4" t="s">
        <f>=HYPERLINK("https://leilaoonline.net/lote/detalhe/77658", " EXTRUSORA DE MASSA, DIM. 1,35X0,6 M")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4.500,00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=HYPERLINK("https://leilaoonline.net/lote/detalhe/77620", "149")</f>
      </c>
      <c r="B98" s="4" t="s">
        <f>=HYPERLINK("https://leilaoonline.net/lote/detalhe/77620", " 1 REDUTOR GR TIPO: RV250U0AA, REL. 1:40 P/ MOTOR DE 40 CV E 1 REDUTOR REDVAR TIPO: 209/461, REL. 1:392")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13.500,00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=HYPERLINK("https://leilaoonline.net/lote/detalhe/77683", "154")</f>
      </c>
      <c r="B99" s="4" t="s">
        <f>=HYPERLINK("https://leilaoonline.net/lote/detalhe/77683", " COMPRESSOR DE AR PEG C/ MOTOR DE 12,5 CV")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4.500,00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=HYPERLINK("https://leilaoonline.net/lote/detalhe/77685", "155")</f>
      </c>
      <c r="B100" s="4" t="s">
        <f>=HYPERLINK("https://leilaoonline.net/lote/detalhe/77685", " SERRA DE FITA BALDAN SFC-3")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9.000,00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=HYPERLINK("https://leilaoonline.net/lote/detalhe/77693", "156")</f>
      </c>
      <c r="B101" s="4" t="s">
        <f>=HYPERLINK("https://leilaoonline.net/lote/detalhe/77693", " APROX. 25 GAVETEIROS DE AÇO")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3.375,00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=HYPERLINK("https://leilaoonline.net/lote/detalhe/77725", "157")</f>
      </c>
      <c r="B102" s="4" t="s">
        <f>=HYPERLINK("https://leilaoonline.net/lote/detalhe/77725", " 1 serra ronemak para metais")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6.300,00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=HYPERLINK("https://leilaoonline.net/lote/detalhe/77695", "158")</f>
      </c>
      <c r="B103" s="4" t="s">
        <f>=HYPERLINK("https://leilaoonline.net/lote/detalhe/77695", " PONTE ROLANTE, CAP. 10 T, C/ CABECEIRA E S/ TALHA")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27.000,00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=HYPERLINK("https://leilaoonline.net/lote/detalhe/77700", "159")</f>
      </c>
      <c r="B104" s="4" t="s">
        <f>=HYPERLINK("https://leilaoonline.net/lote/detalhe/77700", " 9 MOTORES ELÉTRICOS WEG DE 15 CV, 1100 RPM, 380 V")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13.500,00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=HYPERLINK("https://leilaoonline.net/lote/detalhe/77724", "161")</f>
      </c>
      <c r="B105" s="4" t="s">
        <f>=HYPERLINK("https://leilaoonline.net/lote/detalhe/77724", " 2 pçs trocadores de calor alfa laval")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6.300,00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=HYPERLINK("https://leilaoonline.net/lote/detalhe/77701", "162")</f>
      </c>
      <c r="B106" s="4" t="s">
        <f>=HYPERLINK("https://leilaoonline.net/lote/detalhe/77701", " RECONDICIONADOR DE AREIA FD14")</f>
      </c>
      <c r="C106" s="4" t="inlineStr">
        <is>
          <t>Lote retirado</t>
        </is>
      </c>
      <c r="D106" s="4" t="inlineStr">
        <is>
          <t>0</t>
        </is>
      </c>
      <c r="E106" s="5" t="inlineStr">
        <is>
          <t>4.500,00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=HYPERLINK("https://leilaoonline.net/lote/detalhe/77704", "163")</f>
      </c>
      <c r="B107" s="4" t="s">
        <f>=HYPERLINK("https://leilaoonline.net/lote/detalhe/77704", " 2 BATEDEIRAS INCO TIPO P18")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7.200,00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=HYPERLINK("https://leilaoonline.net/lote/detalhe/77694", "165")</f>
      </c>
      <c r="B108" s="4" t="s">
        <f>=HYPERLINK("https://leilaoonline.net/lote/detalhe/77694", " TANQUE CILÍNDRICO VERTICAL EM INOX, DIÂM.: 1,7 M E ALTURA: 2,4 M")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9.000,00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=HYPERLINK("https://leilaoonline.net/lote/detalhe/77681", "166")</f>
      </c>
      <c r="B109" s="4" t="s">
        <f>=HYPERLINK("https://leilaoonline.net/lote/detalhe/77681", " TANQUE CILÍNDRICO VERTICAL EM INOX, DIÂM.: 1,2 M E ALTURA: 3 M")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=HYPERLINK("https://leilaoonline.net/lote/detalhe/77708", "167")</f>
      </c>
      <c r="B110" s="4" t="s">
        <f>=HYPERLINK("https://leilaoonline.net/lote/detalhe/77708", " 3 TANQUES CILÍNDRICOS EM INOX, DIÂM.: 0,6 M E ALTURA: 0,6 M")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4.500,00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=HYPERLINK("https://leilaoonline.net/lote/detalhe/77688", "169")</f>
      </c>
      <c r="B111" s="4" t="s">
        <f>=HYPERLINK("https://leilaoonline.net/lote/detalhe/77688", " PÓRTICO")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4.050,00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=HYPERLINK("https://leilaoonline.net/lote/detalhe/77687", "170")</f>
      </c>
      <c r="B112" s="4" t="s">
        <f>=HYPERLINK("https://leilaoonline.net/lote/detalhe/77687", " CENTRÍFUGA EM INOX, DIÂM.: 1 M")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9.000,00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=HYPERLINK("https://leilaoonline.net/lote/detalhe/77726", "172")</f>
      </c>
      <c r="B113" s="4" t="s">
        <f>=HYPERLINK("https://leilaoonline.net/lote/detalhe/77726", " Prensa tipo C")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13.500,00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=HYPERLINK("https://leilaoonline.net/lote/detalhe/77679", "173")</f>
      </c>
      <c r="B114" s="4" t="s">
        <f>=HYPERLINK("https://leilaoonline.net/lote/detalhe/77679", " MOTOBOMBA DARKA, C/ MOTOR DE 25 CV, 1750 RPM, 220/380/440/760 V")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4.500,00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=HYPERLINK("https://leilaoonline.net/lote/detalhe/77692", "174")</f>
      </c>
      <c r="B115" s="4" t="s">
        <f>=HYPERLINK("https://leilaoonline.net/lote/detalhe/77692", " 2 TANQUES TRAPEZOIDAIS EM INOX, BASE: 1,2 X 1,2 M")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7.200,00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=HYPERLINK("https://leilaoonline.net/lote/detalhe/77691", "175")</f>
      </c>
      <c r="B116" s="4" t="s">
        <f>=HYPERLINK("https://leilaoonline.net/lote/detalhe/77691", " GUILHOTINA FUNTIMOD P/ PAPEL")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2.700,00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=HYPERLINK("https://leilaoonline.net/lote/detalhe/77723", "176")</f>
      </c>
      <c r="B117" s="4" t="s">
        <f>=HYPERLINK("https://leilaoonline.net/lote/detalhe/77723", " Furadeira de bancada")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4.500,00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=HYPERLINK("https://leilaoonline.net/lote/detalhe/77690", "177")</f>
      </c>
      <c r="B118" s="4" t="s">
        <f>=HYPERLINK("https://leilaoonline.net/lote/detalhe/77690", " GUINCHO C/ REDUTOR E C/ MOTOR DE 4 CV, 1160 RPM")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4.500,00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=HYPERLINK("https://leilaoonline.net/lote/detalhe/77698", "178")</f>
      </c>
      <c r="B119" s="4" t="s">
        <f>=HYPERLINK("https://leilaoonline.net/lote/detalhe/77698", " 4 BOMBAS KSB")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7.200,00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=HYPERLINK("https://leilaoonline.net/lote/detalhe/77678", "179")</f>
      </c>
      <c r="B120" s="4" t="s">
        <f>=HYPERLINK("https://leilaoonline.net/lote/detalhe/77678", " MOTOBOMBA KSB, C/ MOTOR DE 20 CV, 1780 RPM, 220/380/440 V")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3.600,00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=HYPERLINK("https://leilaoonline.net/lote/detalhe/77686", "180")</f>
      </c>
      <c r="B121" s="4" t="s">
        <f>=HYPERLINK("https://leilaoonline.net/lote/detalhe/77686", " FILTRO MANGA C/ 8 MANGAS")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3.600,00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=HYPERLINK("https://leilaoonline.net/lote/detalhe/77707", "181")</f>
      </c>
      <c r="B122" s="4" t="s">
        <f>=HYPERLINK("https://leilaoonline.net/lote/detalhe/77707", " FURADEIRA DE COLUNA VARIA C/ MOTOR 2 ROTAÇÕES (RPM 840 A 3 CV/RPM 1680 A 5 CV)")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4.500,00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=HYPERLINK("https://leilaoonline.net/lote/detalhe/77689", "182")</f>
      </c>
      <c r="B123" s="4" t="s">
        <f>=HYPERLINK("https://leilaoonline.net/lote/detalhe/77689", " SECADORA, CAP. 15 KG, C/ MOTOR DE 1 CV")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4.500,00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=HYPERLINK("https://leilaoonline.net/lote/detalhe/77684", "183")</f>
      </c>
      <c r="B124" s="4" t="s">
        <f>=HYPERLINK("https://leilaoonline.net/lote/detalhe/77684", " GUARITA EM FIBRA, DIM.: 1X1X2 M")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1.620,00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=HYPERLINK("https://leilaoonline.net/lote/detalhe/77703", "184")</f>
      </c>
      <c r="B125" s="4" t="s">
        <f>=HYPERLINK("https://leilaoonline.net/lote/detalhe/77703", " 2 PRENSAS C/ MOTORES DE 4 E 7,5 CV")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7.200,00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=HYPERLINK("https://leilaoonline.net/lote/detalhe/77696", "186")</f>
      </c>
      <c r="B126" s="4" t="s">
        <f>=HYPERLINK("https://leilaoonline.net/lote/detalhe/77696", " MISTURADOR")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5.400,00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=HYPERLINK("https://leilaoonline.net/lote/detalhe/77705", "187")</f>
      </c>
      <c r="B127" s="4" t="s">
        <f>=HYPERLINK("https://leilaoonline.net/lote/detalhe/77705", " MISTURADOR")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6.300,00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=HYPERLINK("https://leilaoonline.net/lote/detalhe/77699", "188")</f>
      </c>
      <c r="B128" s="4" t="s">
        <f>=HYPERLINK("https://leilaoonline.net/lote/detalhe/77699", " EXTRUSORA C/ ROSCA SOBRESSALENTE")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9.000,00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=HYPERLINK("https://leilaoonline.net/lote/detalhe/77682", "189")</f>
      </c>
      <c r="B129" s="4" t="s">
        <f>=HYPERLINK("https://leilaoonline.net/lote/detalhe/77682", " PRENSA C/ UNIDADE HIDRÁULICA")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6.300,00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=HYPERLINK("https://leilaoonline.net/lote/detalhe/77727", "190")</f>
      </c>
      <c r="B130" s="4" t="s">
        <f>=HYPERLINK("https://leilaoonline.net/lote/detalhe/77727", " Lote de bombas centrífugas: 2 motores de 25 cv,  2 motores 15 cv weg e 1 bomba sem motor")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9.000,00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=HYPERLINK("https://leilaoonline.net/lote/detalhe/77702", "191")</f>
      </c>
      <c r="B131" s="4" t="s">
        <f>=HYPERLINK("https://leilaoonline.net/lote/detalhe/77702", " 4 REDUTORES")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18.000,00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=HYPERLINK("https://leilaoonline.net/lote/detalhe/77706", "192")</f>
      </c>
      <c r="B132" s="4" t="s">
        <f>=HYPERLINK("https://leilaoonline.net/lote/detalhe/77706", " 1 MOTORREDUTOR DE 30 CV, REL.: 1:100")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9.000,00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=HYPERLINK("https://leilaoonline.net/lote/detalhe/77709", "194")</f>
      </c>
      <c r="B133" s="4" t="s">
        <f>=HYPERLINK("https://leilaoonline.net/lote/detalhe/77709", " SERRA POLIKORTE, C/ MOTOR DE 5 CV")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3.150,00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=HYPERLINK("https://leilaoonline.net/lote/detalhe/77710", "195")</f>
      </c>
      <c r="B134" s="4" t="s">
        <f>=HYPERLINK("https://leilaoonline.net/lote/detalhe/77710", " REDUTOR, PESO APROX. 2 T")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6.300,00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=HYPERLINK("https://leilaoonline.net/lote/detalhe/77711", "197")</f>
      </c>
      <c r="B135" s="4" t="s">
        <f>=HYPERLINK("https://leilaoonline.net/lote/detalhe/77711", " BOMBA HIDRÁULICA, C/ MOTOR DE 10 CV, 1100 RPM")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2.700,00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=HYPERLINK("https://leilaoonline.net/lote/detalhe/77712", "198")</f>
      </c>
      <c r="B136" s="4" t="s">
        <f>=HYPERLINK("https://leilaoonline.net/lote/detalhe/77712", " Impressora HP design jep 8000s")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8.100,00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=HYPERLINK("https://leilaoonline.net/lote/detalhe/77722", "199")</f>
      </c>
      <c r="B137" s="4" t="s">
        <f>=HYPERLINK("https://leilaoonline.net/lote/detalhe/77722", " Estufa para secagem tamanho 1.900 x 800 x 1.500")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3.600,00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=HYPERLINK("https://leilaoonline.net/lote/detalhe/77803", "201")</f>
      </c>
      <c r="B138" s="4" t="s">
        <f>=HYPERLINK("https://leilaoonline.net/lote/detalhe/77803", " FURADEIRA YADOYA FY-A50")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9.500,00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=HYPERLINK("https://leilaoonline.net/lote/detalhe/77833", "202")</f>
      </c>
      <c r="B139" s="4" t="s">
        <f>=HYPERLINK("https://leilaoonline.net/lote/detalhe/77833", " DESENGROSSO RUAS G400")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7.200,00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=HYPERLINK("https://leilaoonline.net/lote/detalhe/77822", "203")</f>
      </c>
      <c r="B140" s="4" t="s">
        <f>=HYPERLINK("https://leilaoonline.net/lote/detalhe/77822", " DISJUNTOR BEGHIM TIPO PL15; CORRENTE: 400A")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1.500,00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=HYPERLINK("https://leilaoonline.net/lote/detalhe/77819", "205")</f>
      </c>
      <c r="B141" s="4" t="s">
        <f>=HYPERLINK("https://leilaoonline.net/lote/detalhe/77819", " BOMBA DE INCÊNDIO USADA")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2.500,00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=HYPERLINK("https://leilaoonline.net/lote/detalhe/77836", "206")</f>
      </c>
      <c r="B142" s="4" t="s">
        <f>=HYPERLINK("https://leilaoonline.net/lote/detalhe/77836", " PRENSA HIDRÁULICA")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6.200,00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=HYPERLINK("https://leilaoonline.net/lote/detalhe/77854", "207")</f>
      </c>
      <c r="B143" s="4" t="s">
        <f>=HYPERLINK("https://leilaoonline.net/lote/detalhe/77854", " JATO DE AREIA BLASTIBRÁS")</f>
      </c>
      <c r="C143" s="4" t="inlineStr">
        <is>
          <t>Vendido</t>
        </is>
      </c>
      <c r="D143" s="4" t="inlineStr">
        <is>
          <t>2</t>
        </is>
      </c>
      <c r="E143" s="5" t="inlineStr">
        <is>
          <t>3.800,00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=HYPERLINK("https://leilaoonline.net/lote/detalhe/77815", "208")</f>
      </c>
      <c r="B144" s="4" t="s">
        <f>=HYPERLINK("https://leilaoonline.net/lote/detalhe/77815", " PICADOR")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6.200,00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=HYPERLINK("https://leilaoonline.net/lote/detalhe/77827", "209")</f>
      </c>
      <c r="B145" s="4" t="s">
        <f>=HYPERLINK("https://leilaoonline.net/lote/detalhe/77827", " FRESADORA SANCHES BLANE")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7.000,00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=HYPERLINK("https://leilaoonline.net/lote/detalhe/77814", "210")</f>
      </c>
      <c r="B146" s="4" t="s">
        <f>=HYPERLINK("https://leilaoonline.net/lote/detalhe/77814", " SERRA HORIZONTAL ETT SSH-251")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7.000,00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=HYPERLINK("https://leilaoonline.net/lote/detalhe/77817", "211")</f>
      </c>
      <c r="B147" s="4" t="s">
        <f>=HYPERLINK("https://leilaoonline.net/lote/detalhe/77817", " EXAUSTOR C/ MOTOR WEG 40 CV")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7.000,00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=HYPERLINK("https://leilaoonline.net/lote/detalhe/77804", "212")</f>
      </c>
      <c r="B148" s="4" t="s">
        <f>=HYPERLINK("https://leilaoonline.net/lote/detalhe/77804", " GUARITA")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1.500,00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=HYPERLINK("https://leilaoonline.net/lote/detalhe/77811", "213")</f>
      </c>
      <c r="B149" s="4" t="s">
        <f>=HYPERLINK("https://leilaoonline.net/lote/detalhe/77811", " BETONEIRA; CAP. 600L; C/ MOTOR 2 CV")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1.750,00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=HYPERLINK("https://leilaoonline.net/lote/detalhe/77809", "214")</f>
      </c>
      <c r="B150" s="4" t="s">
        <f>=HYPERLINK("https://leilaoonline.net/lote/detalhe/77809", " ROSCA TRANSPORTADORA C/ MOTORREDUTOR")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6.200,00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=HYPERLINK("https://leilaoonline.net/lote/detalhe/77840", "215")</f>
      </c>
      <c r="B151" s="4" t="s">
        <f>=HYPERLINK("https://leilaoonline.net/lote/detalhe/77840", " GANCHO TIPO MOITÃO; CAP. 80T")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6.200,00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=HYPERLINK("https://leilaoonline.net/lote/detalhe/77845", "216")</f>
      </c>
      <c r="B152" s="4" t="s">
        <f>=HYPERLINK("https://leilaoonline.net/lote/detalhe/77845", " FURADEIRA HORIZONTAL ROCCO FU-16")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3.500,00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=HYPERLINK("https://leilaoonline.net/lote/detalhe/77805", "217")</f>
      </c>
      <c r="B153" s="4" t="s">
        <f>=HYPERLINK("https://leilaoonline.net/lote/detalhe/77805", " EXAUSTOR RDL-900; ANO: 2017")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5.100,00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=HYPERLINK("https://leilaoonline.net/lote/detalhe/77838", "218")</f>
      </c>
      <c r="B154" s="4" t="s">
        <f>=HYPERLINK("https://leilaoonline.net/lote/detalhe/77838", " EXAUSTOR RDL-900; ANO: 2017")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5.100,00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=HYPERLINK("https://leilaoonline.net/lote/detalhe/77807", "219")</f>
      </c>
      <c r="B155" s="4" t="s">
        <f>=HYPERLINK("https://leilaoonline.net/lote/detalhe/77807", " EXAUSTOR BERLINER LUFT GTD 560.3")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1.500,00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=HYPERLINK("https://leilaoonline.net/lote/detalhe/77849", "220")</f>
      </c>
      <c r="B156" s="4" t="s">
        <f>=HYPERLINK("https://leilaoonline.net/lote/detalhe/77849", " EXAUSTOR TECNIUM EM FIBRA C/ MOTOR ABB 20 CV")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4.100,00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=HYPERLINK("https://leilaoonline.net/lote/detalhe/77837", "221")</f>
      </c>
      <c r="B157" s="4" t="s">
        <f>=HYPERLINK("https://leilaoonline.net/lote/detalhe/77837", " TALHA ELÉTRICA; CAP. 6T")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9.500,00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=HYPERLINK("https://leilaoonline.net/lote/detalhe/77853", "222")</f>
      </c>
      <c r="B158" s="4" t="s">
        <f>=HYPERLINK("https://leilaoonline.net/lote/detalhe/77853", " ESTUFA EM INOX; DIM.: 1,8X1,5X1,5 M")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12.900,00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=HYPERLINK("https://leilaoonline.net/lote/detalhe/77848", "223")</f>
      </c>
      <c r="B159" s="4" t="s">
        <f>=HYPERLINK("https://leilaoonline.net/lote/detalhe/77848", " TANQUE MISTURADOR EM INOX., ENCAMISADO; CAP. 4000L")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17.500,00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=HYPERLINK("https://leilaoonline.net/lote/detalhe/77808", "224")</f>
      </c>
      <c r="B160" s="4" t="s">
        <f>=HYPERLINK("https://leilaoonline.net/lote/detalhe/77808", " TANQUE MISTURADOR EM INOX., ENCAMISADO; CAP. 4000L")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17.500,00</t>
        </is>
      </c>
      <c r="F160" s="4" t="inlineStr">
        <is>
          <t>250.00</t>
        </is>
      </c>
    </row>
    <row collapsed="false" customFormat="false" customHeight="false" hidden="false" ht="12.1" outlineLevel="0" r="161">
      <c r="A161" s="5" t="s">
        <f>=HYPERLINK("https://leilaoonline.net/lote/detalhe/77818", "225")</f>
      </c>
      <c r="B161" s="4" t="s">
        <f>=HYPERLINK("https://leilaoonline.net/lote/detalhe/77818", " VARIADOR DE VELOCIDADE MAX CONTROL C/ MOTOR WEG 75 CV")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8.500,00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=HYPERLINK("https://leilaoonline.net/lote/detalhe/77850", "226")</f>
      </c>
      <c r="B162" s="4" t="s">
        <f>=HYPERLINK("https://leilaoonline.net/lote/detalhe/77850", " PRENSA HIDRÁULICA "SACA PINO"; CAP. 40T")</f>
      </c>
      <c r="C162" s="4" t="inlineStr">
        <is>
          <t>Vendido</t>
        </is>
      </c>
      <c r="D162" s="4" t="inlineStr">
        <is>
          <t>3</t>
        </is>
      </c>
      <c r="E162" s="5" t="inlineStr">
        <is>
          <t>2.000,00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=HYPERLINK("https://leilaoonline.net/lote/detalhe/77831", "227")</f>
      </c>
      <c r="B163" s="4" t="s">
        <f>=HYPERLINK("https://leilaoonline.net/lote/detalhe/77831", " APROX. 10T DE TUBOS DE AÇO CARBONO DIVERSOS (PREÇO P/ KG)")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4,00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=HYPERLINK("https://leilaoonline.net/lote/detalhe/77851", "228")</f>
      </c>
      <c r="B164" s="4" t="s">
        <f>=HYPERLINK("https://leilaoonline.net/lote/detalhe/77851", " GUILHOTINA C/ MESA DE 2M")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7.000,00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=HYPERLINK("https://leilaoonline.net/lote/detalhe/77824", "229")</f>
      </c>
      <c r="B165" s="4" t="s">
        <f>=HYPERLINK("https://leilaoonline.net/lote/detalhe/77824", " TANQUE COM BATEDOR E SERPENTINA; CAP. 1200L")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12.900,00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=HYPERLINK("https://leilaoonline.net/lote/detalhe/77844", "230")</f>
      </c>
      <c r="B166" s="4" t="s">
        <f>=HYPERLINK("https://leilaoonline.net/lote/detalhe/77844", " MÁQUINA DE PÓ")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4.100,00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=HYPERLINK("https://leilaoonline.net/lote/detalhe/77821", "231")</f>
      </c>
      <c r="B167" s="4" t="s">
        <f>=HYPERLINK("https://leilaoonline.net/lote/detalhe/77821", " EIXO PARA ESTEIRA C/ MOTORREDUTOR SEW 20 CV")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8.500,00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=HYPERLINK("https://leilaoonline.net/lote/detalhe/77830", "232")</f>
      </c>
      <c r="B168" s="4" t="s">
        <f>=HYPERLINK("https://leilaoonline.net/lote/detalhe/77830", " PAINEL COM COMPONENTES E C/ 3 INVERSORES WEG 30 CV")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17.500,00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=HYPERLINK("https://leilaoonline.net/lote/detalhe/77842", "233")</f>
      </c>
      <c r="B169" s="4" t="s">
        <f>=HYPERLINK("https://leilaoonline.net/lote/detalhe/77842", " PULMÃO EM INOX RRS")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1.750,00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=HYPERLINK("https://leilaoonline.net/lote/detalhe/77846", "234")</f>
      </c>
      <c r="B170" s="4" t="s">
        <f>=HYPERLINK("https://leilaoonline.net/lote/detalhe/77846", " 2 VÁLVULAS TIPO GUILHOTINA C/ ACIONAMENTO PNEUMÁTICO (SEM USO)")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7.000,00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=HYPERLINK("https://leilaoonline.net/lote/detalhe/77852", "235")</f>
      </c>
      <c r="B171" s="4" t="s">
        <f>=HYPERLINK("https://leilaoonline.net/lote/detalhe/77852", " GUINCHO TIPO GIRAFA; CAP. 2T")</f>
      </c>
      <c r="C171" s="4" t="inlineStr">
        <is>
          <t>Não vendido</t>
        </is>
      </c>
      <c r="D171" s="4" t="inlineStr">
        <is>
          <t>1</t>
        </is>
      </c>
      <c r="E171" s="5" t="inlineStr">
        <is>
          <t>1.750,00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=HYPERLINK("https://leilaoonline.net/lote/detalhe/77816", "236")</f>
      </c>
      <c r="B172" s="4" t="s">
        <f>=HYPERLINK("https://leilaoonline.net/lote/detalhe/77816", " BRAÇO GIRATÓRIO SAMM; CAP. 250 KG")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2.200,00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=HYPERLINK("https://leilaoonline.net/lote/detalhe/77812", "237")</f>
      </c>
      <c r="B173" s="4" t="s">
        <f>=HYPERLINK("https://leilaoonline.net/lote/detalhe/77812", " 2 RESERVATÓRIOS")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1.500,00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=HYPERLINK("https://leilaoonline.net/lote/detalhe/77847", "238")</f>
      </c>
      <c r="B174" s="4" t="s">
        <f>=HYPERLINK("https://leilaoonline.net/lote/detalhe/77847", " LAVADORA INDUSTRIAL EM INOX C/ MOTOR WEG 7,5 CV 8 PÓLOS")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9.500,00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=HYPERLINK("https://leilaoonline.net/lote/detalhe/77813", "239")</f>
      </c>
      <c r="B175" s="4" t="s">
        <f>=HYPERLINK("https://leilaoonline.net/lote/detalhe/77813", " LAVADORA INDUSTRIAL EM INOX C/ MOTOR WEG 7,5 CV 8 PÓLOS")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9.500,00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=HYPERLINK("https://leilaoonline.net/lote/detalhe/77839", "240")</f>
      </c>
      <c r="B176" s="4" t="s">
        <f>=HYPERLINK("https://leilaoonline.net/lote/detalhe/77839", " LAVADORA INDUSTRIAL EM INOX C/ MOTOR WEG 7,5 CV 8 PÓLOS")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9.500,00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=HYPERLINK("https://leilaoonline.net/lote/detalhe/77820", "241")</f>
      </c>
      <c r="B177" s="4" t="s">
        <f>=HYPERLINK("https://leilaoonline.net/lote/detalhe/77820", " MODELADORA")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3.400,00</t>
        </is>
      </c>
      <c r="F177" s="4" t="inlineStr">
        <is>
          <t>250.00</t>
        </is>
      </c>
    </row>
    <row collapsed="false" customFormat="false" customHeight="false" hidden="false" ht="12.1" outlineLevel="0" r="178">
      <c r="A178" s="5" t="s">
        <f>=HYPERLINK("https://leilaoonline.net/lote/detalhe/77829", "242")</f>
      </c>
      <c r="B178" s="4" t="s">
        <f>=HYPERLINK("https://leilaoonline.net/lote/detalhe/77829", " BATEDEIRA INDUSTRIAL PERFECTA CURITIBA; POT. 1,5 KW; CAP. 50 L")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4.200,00</t>
        </is>
      </c>
      <c r="F178" s="4" t="inlineStr">
        <is>
          <t>250.00</t>
        </is>
      </c>
    </row>
    <row collapsed="false" customFormat="false" customHeight="false" hidden="false" ht="12.1" outlineLevel="0" r="179">
      <c r="A179" s="5" t="s">
        <f>=HYPERLINK("https://leilaoonline.net/lote/detalhe/77823", "243")</f>
      </c>
      <c r="B179" s="4" t="s">
        <f>=HYPERLINK("https://leilaoonline.net/lote/detalhe/77823", " PRENSA HIDRÁULICA; CAP. 60 T; DIM. DA MESA: 1,6X1 M")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12.900,00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=HYPERLINK("https://leilaoonline.net/lote/detalhe/77832", "244")</f>
      </c>
      <c r="B180" s="4" t="s">
        <f>=HYPERLINK("https://leilaoonline.net/lote/detalhe/77832", " PAINEL COM COMPONENTES E C/ 1 INVERSOR WEG 100 CV")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8.500,00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=HYPERLINK("https://leilaoonline.net/lote/detalhe/77806", "245")</f>
      </c>
      <c r="B181" s="4" t="s">
        <f>=HYPERLINK("https://leilaoonline.net/lote/detalhe/77806", " APROX. 40 MANCAIS DIVERSOS")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2.900,00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=HYPERLINK("https://leilaoonline.net/lote/detalhe/77841", "246")</f>
      </c>
      <c r="B182" s="4" t="s">
        <f>=HYPERLINK("https://leilaoonline.net/lote/detalhe/77841", " 3 ESTUFAS DIVERSAS")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1.500,00</t>
        </is>
      </c>
      <c r="F182" s="4" t="inlineStr">
        <is>
          <t>250.00</t>
        </is>
      </c>
    </row>
    <row collapsed="false" customFormat="false" customHeight="false" hidden="false" ht="12.1" outlineLevel="0" r="183">
      <c r="A183" s="5" t="s">
        <f>=HYPERLINK("https://leilaoonline.net/lote/detalhe/77826", "247")</f>
      </c>
      <c r="B183" s="4" t="s">
        <f>=HYPERLINK("https://leilaoonline.net/lote/detalhe/77826", " 3 ESTUFAS DIVERSAS")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1.500,00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=HYPERLINK("https://leilaoonline.net/lote/detalhe/77828", "248")</f>
      </c>
      <c r="B184" s="4" t="s">
        <f>=HYPERLINK("https://leilaoonline.net/lote/detalhe/77828", " MANGUEIRAS DIVERSAS")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750,00</t>
        </is>
      </c>
      <c r="F184" s="4" t="inlineStr">
        <is>
          <t>250.00</t>
        </is>
      </c>
    </row>
    <row collapsed="false" customFormat="false" customHeight="false" hidden="false" ht="12.1" outlineLevel="0" r="185">
      <c r="A185" s="5" t="s">
        <f>=HYPERLINK("https://leilaoonline.net/lote/detalhe/77810", "249")</f>
      </c>
      <c r="B185" s="4" t="s">
        <f>=HYPERLINK("https://leilaoonline.net/lote/detalhe/77810", " REDUTOR AGMA; REL.: 1:194,6")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6.350,00</t>
        </is>
      </c>
      <c r="F185" s="4" t="inlineStr">
        <is>
          <t>250.00</t>
        </is>
      </c>
    </row>
    <row collapsed="false" customFormat="false" customHeight="false" hidden="false" ht="12.1" outlineLevel="0" r="186">
      <c r="A186" s="5" t="s">
        <f>=HYPERLINK("https://leilaoonline.net/lote/detalhe/77843", "250")</f>
      </c>
      <c r="B186" s="4" t="s">
        <f>=HYPERLINK("https://leilaoonline.net/lote/detalhe/77843", " REDUTOR WÜLFEL; REL.: 1:5")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12.900,00</t>
        </is>
      </c>
      <c r="F186" s="4" t="inlineStr">
        <is>
          <t>250.00</t>
        </is>
      </c>
    </row>
    <row collapsed="false" customFormat="false" customHeight="false" hidden="false" ht="12.1" outlineLevel="0" r="187">
      <c r="A187" s="5" t="s">
        <f>=HYPERLINK("https://leilaoonline.net/lote/detalhe/77835", "251")</f>
      </c>
      <c r="B187" s="4" t="s">
        <f>=HYPERLINK("https://leilaoonline.net/lote/detalhe/77835", " REDUTOR FALK; REL.: 1:38,8")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7.000,00</t>
        </is>
      </c>
      <c r="F187" s="4" t="inlineStr">
        <is>
          <t>250.00</t>
        </is>
      </c>
    </row>
    <row collapsed="false" customFormat="false" customHeight="false" hidden="false" ht="12.1" outlineLevel="0" r="188">
      <c r="A188" s="5" t="s">
        <f>=HYPERLINK("https://leilaoonline.net/lote/detalhe/77825", "252")</f>
      </c>
      <c r="B188" s="4" t="s">
        <f>=HYPERLINK("https://leilaoonline.net/lote/detalhe/77825", " REDUTOR TRANSMOTÉCNICA; REL.: 1:125")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6.200,00</t>
        </is>
      </c>
      <c r="F188" s="4" t="inlineStr">
        <is>
          <t>250.00</t>
        </is>
      </c>
    </row>
    <row collapsed="false" customFormat="false" customHeight="false" hidden="false" ht="12.1" outlineLevel="0" r="189">
      <c r="A189" s="5" t="s">
        <f>=HYPERLINK("https://leilaoonline.net/lote/detalhe/77834", "253")</f>
      </c>
      <c r="B189" s="4" t="s">
        <f>=HYPERLINK("https://leilaoonline.net/lote/detalhe/77834", " 2 MOTORES ELÉTRICOS WEG 60 CV 1100 RPM")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9.500,00</t>
        </is>
      </c>
      <c r="F189" s="4" t="inlineStr">
        <is>
          <t>250.00</t>
        </is>
      </c>
    </row>
    <row collapsed="false" customFormat="false" customHeight="false" hidden="false" ht="12.1" outlineLevel="0" r="190">
      <c r="A190" s="5" t="s">
        <f>=HYPERLINK("https://leilaoonline.net/lote/detalhe/77655", "651")</f>
      </c>
      <c r="B190" s="4" t="s">
        <f>=HYPERLINK("https://leilaoonline.net/lote/detalhe/77655", " BOMBA DE VÁCUO OMEL C/ MOTOR ELÉTRICO 10 CV")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3.150,00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=HYPERLINK("https://leilaoonline.net/lote/detalhe/77617", "652")</f>
      </c>
      <c r="B191" s="4" t="s">
        <f>=HYPERLINK("https://leilaoonline.net/lote/detalhe/77617", " 4 PAINEIS DIVERSOS C/ COMPONENTES")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3.600,00</t>
        </is>
      </c>
      <c r="F191" s="4" t="inlineStr">
        <is>
          <t>200.00</t>
        </is>
      </c>
    </row>
    <row collapsed="false" customFormat="false" customHeight="false" hidden="false" ht="12.1" outlineLevel="0" r="192">
      <c r="A192" s="5" t="s">
        <f>=HYPERLINK("https://leilaoonline.net/lote/detalhe/77621", "654")</f>
      </c>
      <c r="B192" s="4" t="s">
        <f>=HYPERLINK("https://leilaoonline.net/lote/detalhe/77621", " EXAUSTOR S/ ESPECIFICAÇÕES")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3.150,00</t>
        </is>
      </c>
      <c r="F192" s="4" t="inlineStr">
        <is>
          <t>200.00</t>
        </is>
      </c>
    </row>
    <row collapsed="false" customFormat="false" customHeight="false" hidden="false" ht="12.1" outlineLevel="0" r="193">
      <c r="A193" s="5" t="s">
        <f>=HYPERLINK("https://leilaoonline.net/lote/detalhe/77656", "655")</f>
      </c>
      <c r="B193" s="4" t="s">
        <f>=HYPERLINK("https://leilaoonline.net/lote/detalhe/77656", " 2 EXAUSTORES BERNAUER (APENAS 1 COM MOTOR)")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4.500,00</t>
        </is>
      </c>
      <c r="F193" s="4" t="inlineStr">
        <is>
          <t>200.00</t>
        </is>
      </c>
    </row>
    <row collapsed="false" customFormat="false" customHeight="false" hidden="false" ht="12.1" outlineLevel="0" r="194">
      <c r="A194" s="5" t="s">
        <f>=HYPERLINK("https://leilaoonline.net/lote/detalhe/77647", "658")</f>
      </c>
      <c r="B194" s="4" t="s">
        <f>=HYPERLINK("https://leilaoonline.net/lote/detalhe/77647", " EXAUSTOR MACDONALD C/ MOTOR ELÉTRICO 40 HP")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5.400,00</t>
        </is>
      </c>
      <c r="F194" s="4" t="inlineStr">
        <is>
          <t>200.00</t>
        </is>
      </c>
    </row>
    <row collapsed="false" customFormat="false" customHeight="false" hidden="false" ht="12.1" outlineLevel="0" r="195">
      <c r="A195" s="5" t="s">
        <f>=HYPERLINK("https://leilaoonline.net/lote/detalhe/77634", "659")</f>
      </c>
      <c r="B195" s="4" t="s">
        <f>=HYPERLINK("https://leilaoonline.net/lote/detalhe/77634", " ESTUFA EM INOX C/ BANDEJA E 2 PORTAS")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10.800,00</t>
        </is>
      </c>
      <c r="F195" s="4" t="inlineStr">
        <is>
          <t>200.00</t>
        </is>
      </c>
    </row>
    <row collapsed="false" customFormat="false" customHeight="false" hidden="false" ht="12.1" outlineLevel="0" r="196">
      <c r="A196" s="5" t="s">
        <f>=HYPERLINK("https://leilaoonline.net/lote/detalhe/77644", "661")</f>
      </c>
      <c r="B196" s="4" t="s">
        <f>=HYPERLINK("https://leilaoonline.net/lote/detalhe/77644", " 2 ESTUFAS TIPO MUFLA")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2.700,00</t>
        </is>
      </c>
      <c r="F196" s="4" t="inlineStr">
        <is>
          <t>200.00</t>
        </is>
      </c>
    </row>
    <row collapsed="false" customFormat="false" customHeight="false" hidden="false" ht="12.1" outlineLevel="0" r="197">
      <c r="A197" s="5" t="s">
        <f>=HYPERLINK("https://leilaoonline.net/lote/detalhe/77652", "663")</f>
      </c>
      <c r="B197" s="4" t="s">
        <f>=HYPERLINK("https://leilaoonline.net/lote/detalhe/77652", " TÚNEL DE ENCOLHIMENTO S/ ESPECIFICAÇÕES")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13.500,00</t>
        </is>
      </c>
      <c r="F197" s="4" t="inlineStr">
        <is>
          <t>200.00</t>
        </is>
      </c>
    </row>
    <row collapsed="false" customFormat="false" customHeight="false" hidden="false" ht="12.1" outlineLevel="0" r="198">
      <c r="A198" s="5" t="s">
        <f>=HYPERLINK("https://leilaoonline.net/lote/detalhe/77631", "664")</f>
      </c>
      <c r="B198" s="4" t="s">
        <f>=HYPERLINK("https://leilaoonline.net/lote/detalhe/77631", " VENTILADOR INDUSTRIAL SPARKER C/ MOTO ELÉTRICO 25 HP")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3.150,00</t>
        </is>
      </c>
      <c r="F198" s="4" t="inlineStr">
        <is>
          <t>200.00</t>
        </is>
      </c>
    </row>
    <row collapsed="false" customFormat="false" customHeight="false" hidden="false" ht="12.1" outlineLevel="0" r="199">
      <c r="A199" s="5" t="s">
        <f>=HYPERLINK("https://leilaoonline.net/lote/detalhe/77645", "665")</f>
      </c>
      <c r="B199" s="4" t="s">
        <f>=HYPERLINK("https://leilaoonline.net/lote/detalhe/77645", " MOINHO DE BOLAS S/ ESPECIFICAÇÕES")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2.700,00</t>
        </is>
      </c>
      <c r="F199" s="4" t="inlineStr">
        <is>
          <t>200.00</t>
        </is>
      </c>
    </row>
    <row collapsed="false" customFormat="false" customHeight="false" hidden="false" ht="12.1" outlineLevel="0" r="200">
      <c r="A200" s="5" t="s">
        <f>=HYPERLINK("https://leilaoonline.net/lote/detalhe/77630", "666")</f>
      </c>
      <c r="B200" s="4" t="s">
        <f>=HYPERLINK("https://leilaoonline.net/lote/detalhe/77630", " MOINHO DE BOLAS, CAP. 2000 KG")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19.800,00</t>
        </is>
      </c>
      <c r="F200" s="4" t="inlineStr">
        <is>
          <t>200.00</t>
        </is>
      </c>
    </row>
    <row collapsed="false" customFormat="false" customHeight="false" hidden="false" ht="12.1" outlineLevel="0" r="201">
      <c r="A201" s="5" t="s">
        <f>=HYPERLINK("https://leilaoonline.net/lote/detalhe/77657", "667")</f>
      </c>
      <c r="B201" s="4" t="s">
        <f>=HYPERLINK("https://leilaoonline.net/lote/detalhe/77657", " TORNO MECÂNICO PROMECA 400, BARRAMENTO: 1,5 M")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7.200,00</t>
        </is>
      </c>
      <c r="F201" s="4" t="inlineStr">
        <is>
          <t>200.00</t>
        </is>
      </c>
    </row>
    <row collapsed="false" customFormat="false" customHeight="false" hidden="false" ht="12.1" outlineLevel="0" r="202">
      <c r="A202" s="5" t="s">
        <f>=HYPERLINK("https://leilaoonline.net/lote/detalhe/77673", "669")</f>
      </c>
      <c r="B202" s="4" t="s">
        <f>=HYPERLINK("https://leilaoonline.net/lote/detalhe/77673", " COMPRESSOR DE AR NORTOFF 80 PÉS, COM MOTOR ELÉTRICO 20 CV")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6.300,00</t>
        </is>
      </c>
      <c r="F202" s="4" t="inlineStr">
        <is>
          <t>200.00</t>
        </is>
      </c>
    </row>
    <row collapsed="false" customFormat="false" customHeight="false" hidden="false" ht="12.1" outlineLevel="0" r="203">
      <c r="A203" s="5" t="s">
        <f>=HYPERLINK("https://leilaoonline.net/lote/detalhe/77629", "672")</f>
      </c>
      <c r="B203" s="4" t="s">
        <f>=HYPERLINK("https://leilaoonline.net/lote/detalhe/77629", " TORNO MECÂNICO IMOR, BARRAMENTO: 3 M")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13.500,00</t>
        </is>
      </c>
      <c r="F203" s="4" t="inlineStr">
        <is>
          <t>200.00</t>
        </is>
      </c>
    </row>
    <row collapsed="false" customFormat="false" customHeight="false" hidden="false" ht="12.1" outlineLevel="0" r="204">
      <c r="A204" s="5" t="s">
        <f>=HYPERLINK("https://leilaoonline.net/lote/detalhe/77633", "673")</f>
      </c>
      <c r="B204" s="4" t="s">
        <f>=HYPERLINK("https://leilaoonline.net/lote/detalhe/77633", " 2 COMPRESSOR DE AR WAYNE 240 PÉS, SEM MOTOR")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10.800,00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=HYPERLINK("https://leilaoonline.net/lote/detalhe/77649", "674")</f>
      </c>
      <c r="B205" s="4" t="s">
        <f>=HYPERLINK("https://leilaoonline.net/lote/detalhe/77649", " EXAUSTOR C/ MOTOR")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2.700,00</t>
        </is>
      </c>
      <c r="F205" s="4" t="inlineStr">
        <is>
          <t>200.00</t>
        </is>
      </c>
    </row>
    <row collapsed="false" customFormat="false" customHeight="false" hidden="false" ht="12.1" outlineLevel="0" r="206">
      <c r="A206" s="5" t="s">
        <f>=HYPERLINK("https://leilaoonline.net/lote/detalhe/77671", "676")</f>
      </c>
      <c r="B206" s="4" t="s">
        <f>=HYPERLINK("https://leilaoonline.net/lote/detalhe/77671", " VENTILADOR INDUSTRIAL SPARKER C/ MOTO ELÉTRICO 25 HP")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3.150,00</t>
        </is>
      </c>
      <c r="F206" s="4" t="inlineStr">
        <is>
          <t>200.00</t>
        </is>
      </c>
    </row>
    <row collapsed="false" customFormat="false" customHeight="false" hidden="false" ht="12.1" outlineLevel="0" r="207">
      <c r="A207" s="5" t="s">
        <f>=HYPERLINK("https://leilaoonline.net/lote/detalhe/77646", "677")</f>
      </c>
      <c r="B207" s="4" t="s">
        <f>=HYPERLINK("https://leilaoonline.net/lote/detalhe/77646", " AFIADORA DE FERRAMENTAS PB")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1.800,00</t>
        </is>
      </c>
      <c r="F207" s="4" t="inlineStr">
        <is>
          <t>200.00</t>
        </is>
      </c>
    </row>
    <row collapsed="false" customFormat="false" customHeight="false" hidden="false" ht="12.1" outlineLevel="0" r="208">
      <c r="A208" s="5" t="s">
        <f>=HYPERLINK("https://leilaoonline.net/lote/detalhe/77648", "679")</f>
      </c>
      <c r="B208" s="4" t="s">
        <f>=HYPERLINK("https://leilaoonline.net/lote/detalhe/77648", " EXAUSTOR S/ ESPECIFICAÇÕES")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1.800,00</t>
        </is>
      </c>
      <c r="F208" s="4" t="inlineStr">
        <is>
          <t>200.00</t>
        </is>
      </c>
    </row>
    <row collapsed="false" customFormat="false" customHeight="false" hidden="false" ht="12.1" outlineLevel="0" r="209">
      <c r="A209" s="5" t="s">
        <f>=HYPERLINK("https://leilaoonline.net/lote/detalhe/77624", "680")</f>
      </c>
      <c r="B209" s="4" t="s">
        <f>=HYPERLINK("https://leilaoonline.net/lote/detalhe/77624", " MOINHO DE FACA C/ MOTOR ELÉTRICO 10 HP")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2.700,00</t>
        </is>
      </c>
      <c r="F209" s="4" t="inlineStr">
        <is>
          <t>200.00</t>
        </is>
      </c>
    </row>
    <row collapsed="false" customFormat="false" customHeight="false" hidden="false" ht="12.1" outlineLevel="0" r="210">
      <c r="A210" s="5" t="s">
        <f>=HYPERLINK("https://leilaoonline.net/lote/detalhe/77670", "682")</f>
      </c>
      <c r="B210" s="4" t="s">
        <f>=HYPERLINK("https://leilaoonline.net/lote/detalhe/77670", " 3 EXAUSTORES SEM MOTOR")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3.600,00</t>
        </is>
      </c>
      <c r="F210" s="4" t="inlineStr">
        <is>
          <t>200.00</t>
        </is>
      </c>
    </row>
    <row collapsed="false" customFormat="false" customHeight="false" hidden="false" ht="12.1" outlineLevel="0" r="211">
      <c r="A211" s="5" t="s">
        <f>=HYPERLINK("https://leilaoonline.net/lote/detalhe/77665", "684")</f>
      </c>
      <c r="B211" s="4" t="s">
        <f>=HYPERLINK("https://leilaoonline.net/lote/detalhe/77665", " EXAUSTOR C/ MOTOR ELÉTRICO 20 HP")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2.700,00</t>
        </is>
      </c>
      <c r="F211" s="4" t="inlineStr">
        <is>
          <t>200.00</t>
        </is>
      </c>
    </row>
    <row collapsed="false" customFormat="false" customHeight="false" hidden="false" ht="12.1" outlineLevel="0" r="212">
      <c r="A212" s="5" t="s">
        <f>=HYPERLINK("https://leilaoonline.net/lote/detalhe/77660", "685")</f>
      </c>
      <c r="B212" s="4" t="s">
        <f>=HYPERLINK("https://leilaoonline.net/lote/detalhe/77660", " TUNEL DE ENCOLHIMENTO EPET SABF 800")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13.500,00</t>
        </is>
      </c>
      <c r="F212" s="4" t="inlineStr">
        <is>
          <t>200.00</t>
        </is>
      </c>
    </row>
    <row collapsed="false" customFormat="false" customHeight="false" hidden="false" ht="12.1" outlineLevel="0" r="213">
      <c r="A213" s="5" t="s">
        <f>=HYPERLINK("https://leilaoonline.net/lote/detalhe/77654", "686")</f>
      </c>
      <c r="B213" s="4" t="s">
        <f>=HYPERLINK("https://leilaoonline.net/lote/detalhe/77654", " COMPRESSOR TIPO ROOTS AERDEN GMB18, Q: 213M³/MIN., M: 230 KV")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13.500,00</t>
        </is>
      </c>
      <c r="F213" s="4" t="inlineStr">
        <is>
          <t>200.00</t>
        </is>
      </c>
    </row>
    <row collapsed="false" customFormat="false" customHeight="false" hidden="false" ht="12.1" outlineLevel="0" r="214">
      <c r="A214" s="5" t="s">
        <f>=HYPERLINK("https://leilaoonline.net/lote/detalhe/77643", "687")</f>
      </c>
      <c r="B214" s="4" t="s">
        <f>=HYPERLINK("https://leilaoonline.net/lote/detalhe/77643", " COMPRESSOR TIPO ROOTS AERDEN GMB18, Q: 213M³/MIN., M: 230 KV")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13.500,00</t>
        </is>
      </c>
      <c r="F214" s="4" t="inlineStr">
        <is>
          <t>200.00</t>
        </is>
      </c>
    </row>
    <row collapsed="false" customFormat="false" customHeight="false" hidden="false" ht="12.1" outlineLevel="0" r="215">
      <c r="A215" s="5" t="s">
        <f>=HYPERLINK("https://leilaoonline.net/lote/detalhe/77663", "688")</f>
      </c>
      <c r="B215" s="4" t="s">
        <f>=HYPERLINK("https://leilaoonline.net/lote/detalhe/77663", " EXTRUSORA DORST TIPO: V10SP, ANO: 1969")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7.200,00</t>
        </is>
      </c>
      <c r="F215" s="4" t="inlineStr">
        <is>
          <t>200.00</t>
        </is>
      </c>
    </row>
    <row collapsed="false" customFormat="false" customHeight="false" hidden="false" ht="12.1" outlineLevel="0" r="216">
      <c r="A216" s="5" t="s">
        <f>=HYPERLINK("https://leilaoonline.net/lote/detalhe/77623", "689")</f>
      </c>
      <c r="B216" s="4" t="s">
        <f>=HYPERLINK("https://leilaoonline.net/lote/detalhe/77623", " 5 ESTEIRAS TRANSPORTADORAS DIVERSAS")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4.500,00</t>
        </is>
      </c>
      <c r="F216" s="4" t="inlineStr">
        <is>
          <t>200.00</t>
        </is>
      </c>
    </row>
    <row collapsed="false" customFormat="false" customHeight="false" hidden="false" ht="12.1" outlineLevel="0" r="217">
      <c r="A217" s="5" t="s">
        <f>=HYPERLINK("https://leilaoonline.net/lote/detalhe/77661", "691")</f>
      </c>
      <c r="B217" s="4" t="s">
        <f>=HYPERLINK("https://leilaoonline.net/lote/detalhe/77661", " COMPRESSOR DE AR WORTHINGTON, COM MOTOR ELÉTRICO 20 HP")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2.700,00</t>
        </is>
      </c>
      <c r="F217" s="4" t="inlineStr">
        <is>
          <t>200.00</t>
        </is>
      </c>
    </row>
    <row collapsed="false" customFormat="false" customHeight="false" hidden="false" ht="12.1" outlineLevel="0" r="218">
      <c r="A218" s="5" t="s">
        <f>=HYPERLINK("https://leilaoonline.net/lote/detalhe/77669", "692")</f>
      </c>
      <c r="B218" s="4" t="s">
        <f>=HYPERLINK("https://leilaoonline.net/lote/detalhe/77669", " EXAUSTOR C/ MOTOR ELÉTRICO 25 HP")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3.600,00</t>
        </is>
      </c>
      <c r="F218" s="4" t="inlineStr">
        <is>
          <t>200.00</t>
        </is>
      </c>
    </row>
    <row collapsed="false" customFormat="false" customHeight="false" hidden="false" ht="12.1" outlineLevel="0" r="219">
      <c r="A219" s="5" t="s">
        <f>=HYPERLINK("https://leilaoonline.net/lote/detalhe/77667", "693")</f>
      </c>
      <c r="B219" s="4" t="s">
        <f>=HYPERLINK("https://leilaoonline.net/lote/detalhe/77667", " VENTILADOR GEESP MOD. 8, COM MOTOR ELÉTRICO 20 HP")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4.500,00</t>
        </is>
      </c>
      <c r="F219" s="4" t="inlineStr">
        <is>
          <t>200.00</t>
        </is>
      </c>
    </row>
    <row collapsed="false" customFormat="false" customHeight="false" hidden="false" ht="12.1" outlineLevel="0" r="220">
      <c r="A220" s="5" t="s">
        <f>=HYPERLINK("https://leilaoonline.net/lote/detalhe/77659", "694")</f>
      </c>
      <c r="B220" s="4" t="s">
        <f>=HYPERLINK("https://leilaoonline.net/lote/detalhe/77659", " 2 EXAUSTORES (APENAS 1 COM MOTOR)")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4.500,00</t>
        </is>
      </c>
      <c r="F220" s="4" t="inlineStr">
        <is>
          <t>200.00</t>
        </is>
      </c>
    </row>
    <row collapsed="false" customFormat="false" customHeight="false" hidden="false" ht="12.1" outlineLevel="0" r="221">
      <c r="A221" s="5" t="s">
        <f>=HYPERLINK("https://leilaoonline.net/lote/detalhe/77664", "695")</f>
      </c>
      <c r="B221" s="4" t="s">
        <f>=HYPERLINK("https://leilaoonline.net/lote/detalhe/77664", " DESUMIDIFICADOR DE AR TROPICAL")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2.700,00</t>
        </is>
      </c>
      <c r="F221" s="4" t="inlineStr">
        <is>
          <t>200.00</t>
        </is>
      </c>
    </row>
    <row collapsed="false" customFormat="false" customHeight="false" hidden="false" ht="12.1" outlineLevel="0" r="222">
      <c r="A222" s="5" t="s">
        <f>=HYPERLINK("https://leilaoonline.net/lote/detalhe/77666", "696")</f>
      </c>
      <c r="B222" s="4" t="s">
        <f>=HYPERLINK("https://leilaoonline.net/lote/detalhe/77666", " 4 PAINÉIS ELÉTRICOS DIVERSOS COM COMPONENTES")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1.800,00</t>
        </is>
      </c>
      <c r="F222" s="4" t="inlineStr">
        <is>
          <t>200.00</t>
        </is>
      </c>
    </row>
    <row collapsed="false" customFormat="false" customHeight="false" hidden="false" ht="12.1" outlineLevel="0" r="223">
      <c r="A223" s="5" t="s">
        <f>=HYPERLINK("https://leilaoonline.net/lote/detalhe/77668", "697")</f>
      </c>
      <c r="B223" s="4" t="s">
        <f>=HYPERLINK("https://leilaoonline.net/lote/detalhe/77668", " MOINHO DE BOLA HEXAGONAL COM MOTOR E REDUTOR")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4.500,00</t>
        </is>
      </c>
      <c r="F223" s="4" t="inlineStr">
        <is>
          <t>200.00</t>
        </is>
      </c>
    </row>
    <row collapsed="false" customFormat="false" customHeight="false" hidden="false" ht="12.1" outlineLevel="0" r="224">
      <c r="A224" s="5" t="s">
        <f>=HYPERLINK("https://leilaoonline.net/lote/detalhe/77662", "699")</f>
      </c>
      <c r="B224" s="4" t="s">
        <f>=HYPERLINK("https://leilaoonline.net/lote/detalhe/77662", " EXAUSTOR HIGROTEC COM MOTOR ELÉTRICO 25 HP")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3.150,00</t>
        </is>
      </c>
      <c r="F224" s="4" t="inlineStr">
        <is>
          <t>200.00</t>
        </is>
      </c>
    </row>
    <row collapsed="false" customFormat="false" customHeight="false" hidden="false" ht="12.1" outlineLevel="0" r="225">
      <c r="A225" s="5" t="s">
        <f>=HYPERLINK("https://leilaoonline.net/lote/detalhe/77674", "701")</f>
      </c>
      <c r="B225" s="4" t="s">
        <f>=HYPERLINK("https://leilaoonline.net/lote/detalhe/77674", " VARREDEIRA INDUSTRIAL ELECTROLUX")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4.500,00</t>
        </is>
      </c>
      <c r="F225" s="4" t="inlineStr">
        <is>
          <t>200.00</t>
        </is>
      </c>
    </row>
    <row collapsed="false" customFormat="false" customHeight="false" hidden="false" ht="12.1" outlineLevel="0" r="226">
      <c r="A226" s="5" t="s">
        <f>=HYPERLINK("https://leilaoonline.net/lote/detalhe/77677", "704")</f>
      </c>
      <c r="B226" s="4" t="s">
        <f>=HYPERLINK("https://leilaoonline.net/lote/detalhe/77677", "CARRO PONTE. CAPACIDADE 12 TONELADAS")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10.800,00</t>
        </is>
      </c>
      <c r="F226" s="4" t="inlineStr">
        <is>
          <t>250.00</t>
        </is>
      </c>
    </row>
    <row collapsed="false" customFormat="false" customHeight="false" hidden="false" ht="12.1" outlineLevel="0" r="227">
      <c r="A227" s="5" t="s">
        <f>=HYPERLINK("https://leilaoonline.net/lote/detalhe/77560", "1002")</f>
      </c>
      <c r="B227" s="4" t="s">
        <f>=HYPERLINK("https://leilaoonline.net/lote/detalhe/77560", " PRENSA HIDRÁULICA LUXOR LCN, CAP. 5 T")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7.200,00</t>
        </is>
      </c>
      <c r="F227" s="4" t="inlineStr">
        <is>
          <t>200.00</t>
        </is>
      </c>
    </row>
    <row collapsed="false" customFormat="false" customHeight="false" hidden="false" ht="12.1" outlineLevel="0" r="228">
      <c r="A228" s="5" t="s">
        <f>=HYPERLINK("https://leilaoonline.net/lote/detalhe/77529", "1003")</f>
      </c>
      <c r="B228" s="4" t="s">
        <f>=HYPERLINK("https://leilaoonline.net/lote/detalhe/77529", " SERRA DE FITA RONEMAK AC 300, ANO: 1992")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4.050,00</t>
        </is>
      </c>
      <c r="F228" s="4" t="inlineStr">
        <is>
          <t>200.00</t>
        </is>
      </c>
    </row>
    <row collapsed="false" customFormat="false" customHeight="false" hidden="false" ht="12.1" outlineLevel="0" r="229">
      <c r="A229" s="5" t="s">
        <f>=HYPERLINK("https://leilaoonline.net/lote/detalhe/77533", "1004")</f>
      </c>
      <c r="B229" s="4" t="s">
        <f>=HYPERLINK("https://leilaoonline.net/lote/detalhe/77533", " MOINHO DE FACA S/ MOTOR")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5.400,00</t>
        </is>
      </c>
      <c r="F229" s="4" t="inlineStr">
        <is>
          <t>200.00</t>
        </is>
      </c>
    </row>
    <row collapsed="false" customFormat="false" customHeight="false" hidden="false" ht="12.1" outlineLevel="0" r="230">
      <c r="A230" s="5" t="s">
        <f>=HYPERLINK("https://leilaoonline.net/lote/detalhe/77532", "1005")</f>
      </c>
      <c r="B230" s="4" t="s">
        <f>=HYPERLINK("https://leilaoonline.net/lote/detalhe/77532", " VENTOINHA COM QUEIMADOR E MOTOR ELÉTRICO 7,5 CV")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6.300,00</t>
        </is>
      </c>
      <c r="F230" s="4" t="inlineStr">
        <is>
          <t>200.00</t>
        </is>
      </c>
    </row>
    <row collapsed="false" customFormat="false" customHeight="false" hidden="false" ht="12.1" outlineLevel="0" r="231">
      <c r="A231" s="5" t="s">
        <f>=HYPERLINK("https://leilaoonline.net/lote/detalhe/77531", "1006")</f>
      </c>
      <c r="B231" s="4" t="s">
        <f>=HYPERLINK("https://leilaoonline.net/lote/detalhe/77531", " 3 ESTEIRAS ELETROMAGNÉTICAS EM AÇO INOX")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13.500,00</t>
        </is>
      </c>
      <c r="F231" s="4" t="inlineStr">
        <is>
          <t>200.00</t>
        </is>
      </c>
    </row>
    <row collapsed="false" customFormat="false" customHeight="false" hidden="false" ht="12.1" outlineLevel="0" r="232">
      <c r="A232" s="5" t="s">
        <f>=HYPERLINK("https://leilaoonline.net/lote/detalhe/77530", "1007")</f>
      </c>
      <c r="B232" s="4" t="s">
        <f>=HYPERLINK("https://leilaoonline.net/lote/detalhe/77530", " FURADEIRA DE COLUNA YADOYA S35, COM MOTOR ELÉTRICO 15 CV")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5.400,00</t>
        </is>
      </c>
      <c r="F232" s="4" t="inlineStr">
        <is>
          <t>200.00</t>
        </is>
      </c>
    </row>
    <row collapsed="false" customFormat="false" customHeight="false" hidden="false" ht="12.1" outlineLevel="0" r="233">
      <c r="A233" s="5" t="s">
        <f>=HYPERLINK("https://leilaoonline.net/lote/detalhe/77544", "1012")</f>
      </c>
      <c r="B233" s="4" t="s">
        <f>=HYPERLINK("https://leilaoonline.net/lote/detalhe/77544", " TORNO XERVITT MBL-M72B, BARRAMENTO: 1 M")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7.200,00</t>
        </is>
      </c>
      <c r="F233" s="4" t="inlineStr">
        <is>
          <t>200.00</t>
        </is>
      </c>
    </row>
    <row collapsed="false" customFormat="false" customHeight="false" hidden="false" ht="12.1" outlineLevel="0" r="234">
      <c r="A234" s="5" t="s">
        <f>=HYPERLINK("https://leilaoonline.net/lote/detalhe/77556", "1013")</f>
      </c>
      <c r="B234" s="4" t="s">
        <f>=HYPERLINK("https://leilaoonline.net/lote/detalhe/77556", " PRENSA HIDRÁULICA MDM-300L, CAP. 300 T")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18.000,00</t>
        </is>
      </c>
      <c r="F234" s="4" t="inlineStr">
        <is>
          <t>250.00</t>
        </is>
      </c>
    </row>
    <row collapsed="false" customFormat="false" customHeight="false" hidden="false" ht="12.1" outlineLevel="0" r="235">
      <c r="A235" s="5" t="s">
        <f>=HYPERLINK("https://leilaoonline.net/lote/detalhe/77547", "1014")</f>
      </c>
      <c r="B235" s="4" t="s">
        <f>=HYPERLINK("https://leilaoonline.net/lote/detalhe/77547", " 1 REDUTOR FALK 2100Y2-B, REL. 1:9 P/ MOTOR DE 100 CV; 1 REDUTOR CESTARI HD4/14, REL. 1:29,6; 1 REDUTOR FLENDER H3SH11B, REL. 1:33 P/ MOTOR DE 150 CV")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31.500,00</t>
        </is>
      </c>
      <c r="F235" s="4" t="inlineStr">
        <is>
          <t>250.00</t>
        </is>
      </c>
    </row>
    <row collapsed="false" customFormat="false" customHeight="false" hidden="false" ht="12.1" outlineLevel="0" r="236">
      <c r="A236" s="5" t="s">
        <f>=HYPERLINK("https://leilaoonline.net/lote/detalhe/77557", "1016")</f>
      </c>
      <c r="B236" s="4" t="s">
        <f>=HYPERLINK("https://leilaoonline.net/lote/detalhe/77557", " SERRA DE FITA DOALL MOD. ML")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3.600,00</t>
        </is>
      </c>
      <c r="F236" s="4" t="inlineStr">
        <is>
          <t>200.00</t>
        </is>
      </c>
    </row>
    <row collapsed="false" customFormat="false" customHeight="false" hidden="false" ht="12.1" outlineLevel="0" r="237">
      <c r="A237" s="5" t="s">
        <f>=HYPERLINK("https://leilaoonline.net/lote/detalhe/77564", "1018")</f>
      </c>
      <c r="B237" s="4" t="s">
        <f>=HYPERLINK("https://leilaoonline.net/lote/detalhe/77564", " 2 REDUTORES TRANSMOTÉCNICA, REL. 1:18")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7.200,00</t>
        </is>
      </c>
      <c r="F237" s="4" t="inlineStr">
        <is>
          <t>200.00</t>
        </is>
      </c>
    </row>
    <row collapsed="false" customFormat="false" customHeight="false" hidden="false" ht="12.1" outlineLevel="0" r="238">
      <c r="A238" s="5" t="s">
        <f>=HYPERLINK("https://leilaoonline.net/lote/detalhe/77558", "1020")</f>
      </c>
      <c r="B238" s="4" t="s">
        <f>=HYPERLINK("https://leilaoonline.net/lote/detalhe/77558", " COMPRESSOR DE AR ATLAS COPCO GA 10")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7.200,00</t>
        </is>
      </c>
      <c r="F238" s="4" t="inlineStr">
        <is>
          <t>200.00</t>
        </is>
      </c>
    </row>
    <row collapsed="false" customFormat="false" customHeight="false" hidden="false" ht="12.1" outlineLevel="0" r="239">
      <c r="A239" s="5" t="s">
        <f>=HYPERLINK("https://leilaoonline.net/lote/detalhe/77541", "1022")</f>
      </c>
      <c r="B239" s="4" t="s">
        <f>=HYPERLINK("https://leilaoonline.net/lote/detalhe/77541", " MOTOR ELÉTRICO WEG 175 CV, 2 PÓLOS, 440 V")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7.650,00</t>
        </is>
      </c>
      <c r="F239" s="4" t="inlineStr">
        <is>
          <t>200.00</t>
        </is>
      </c>
    </row>
    <row collapsed="false" customFormat="false" customHeight="false" hidden="false" ht="12.1" outlineLevel="0" r="240">
      <c r="A240" s="5" t="s">
        <f>=HYPERLINK("https://leilaoonline.net/lote/detalhe/77565", "1024")</f>
      </c>
      <c r="B240" s="4" t="s">
        <f>=HYPERLINK("https://leilaoonline.net/lote/detalhe/77565", " MOTORREDUTOR SEW, REL. 1: 192, COM MOTOR ELÉTRICO 40 CV, 2 PÓLOS, 380/660 V")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9.000,00</t>
        </is>
      </c>
      <c r="F240" s="4" t="inlineStr">
        <is>
          <t>200.00</t>
        </is>
      </c>
    </row>
    <row collapsed="false" customFormat="false" customHeight="false" hidden="false" ht="12.1" outlineLevel="0" r="241">
      <c r="A241" s="5" t="s">
        <f>=HYPERLINK("https://leilaoonline.net/lote/detalhe/77555", "1025")</f>
      </c>
      <c r="B241" s="4" t="s">
        <f>=HYPERLINK("https://leilaoonline.net/lote/detalhe/77555", " 1 REDUTOR TRANSMOTÉCNICA H1310, REL. 1:800 E 1 REDUTOR S/ ESPECIFICAÇÕES")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27.000,00</t>
        </is>
      </c>
      <c r="F241" s="4" t="inlineStr">
        <is>
          <t>250.00</t>
        </is>
      </c>
    </row>
    <row collapsed="false" customFormat="false" customHeight="false" hidden="false" ht="12.1" outlineLevel="0" r="242">
      <c r="A242" s="5" t="s">
        <f>=HYPERLINK("https://leilaoonline.net/lote/detalhe/77546", "1026")</f>
      </c>
      <c r="B242" s="4" t="s">
        <f>=HYPERLINK("https://leilaoonline.net/lote/detalhe/77546", " MOTOR ELÉTRICO WEG 50 CV, 8 PÓLOS, 3 TENSÕES")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5.400,00</t>
        </is>
      </c>
      <c r="F242" s="4" t="inlineStr">
        <is>
          <t>200.00</t>
        </is>
      </c>
    </row>
    <row collapsed="false" customFormat="false" customHeight="false" hidden="false" ht="12.1" outlineLevel="0" r="243">
      <c r="A243" s="5" t="s">
        <f>=HYPERLINK("https://leilaoonline.net/lote/detalhe/77554", "1027")</f>
      </c>
      <c r="B243" s="4" t="s">
        <f>=HYPERLINK("https://leilaoonline.net/lote/detalhe/77554", " 2 COMPRESSORES RADIAIS IBRAM, COM MOTOR ELÉTRICO 7,5 CV")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4.860,00</t>
        </is>
      </c>
      <c r="F243" s="4" t="inlineStr">
        <is>
          <t>200.00</t>
        </is>
      </c>
    </row>
    <row collapsed="false" customFormat="false" customHeight="false" hidden="false" ht="12.1" outlineLevel="0" r="244">
      <c r="A244" s="5" t="s">
        <f>=HYPERLINK("https://leilaoonline.net/lote/detalhe/77566", "1028")</f>
      </c>
      <c r="B244" s="4" t="s">
        <f>=HYPERLINK("https://leilaoonline.net/lote/detalhe/77566", " MOTOBOMBA DUNHAM C/ MOTOR ELÉTRICO 150 CV, 3 TENSÕES")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9.000,00</t>
        </is>
      </c>
      <c r="F244" s="4" t="inlineStr">
        <is>
          <t>200.00</t>
        </is>
      </c>
    </row>
    <row collapsed="false" customFormat="false" customHeight="false" hidden="false" ht="12.1" outlineLevel="0" r="245">
      <c r="A245" s="5" t="s">
        <f>=HYPERLINK("https://leilaoonline.net/lote/detalhe/77562", "1029")</f>
      </c>
      <c r="B245" s="4" t="s">
        <f>=HYPERLINK("https://leilaoonline.net/lote/detalhe/77562", " 1 REDUTOR TRANSMOTÉCNICA H1213, REL. 1:20 E 1 REDUTOR S/ ESPECIFICAÇÕES")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9.000,00</t>
        </is>
      </c>
      <c r="F245" s="4" t="inlineStr">
        <is>
          <t>200.00</t>
        </is>
      </c>
    </row>
    <row collapsed="false" customFormat="false" customHeight="false" hidden="false" ht="12.1" outlineLevel="0" r="246">
      <c r="A246" s="5" t="s">
        <f>=HYPERLINK("https://leilaoonline.net/lote/detalhe/77534", "1030")</f>
      </c>
      <c r="B246" s="4" t="s">
        <f>=HYPERLINK("https://leilaoonline.net/lote/detalhe/77534", " 11 MOTORES ESTACIONÁRIOS DYNAPAC")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4.500,00</t>
        </is>
      </c>
      <c r="F246" s="4" t="inlineStr">
        <is>
          <t>200.00</t>
        </is>
      </c>
    </row>
    <row collapsed="false" customFormat="false" customHeight="false" hidden="false" ht="12.1" outlineLevel="0" r="247">
      <c r="A247" s="5" t="s">
        <f>=HYPERLINK("https://leilaoonline.net/lote/detalhe/77539", "1031")</f>
      </c>
      <c r="B247" s="4" t="s">
        <f>=HYPERLINK("https://leilaoonline.net/lote/detalhe/77539", " 2 TALHAS ELÉTRICAS, CAP. 500 KG")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5.400,00</t>
        </is>
      </c>
      <c r="F247" s="4" t="inlineStr">
        <is>
          <t>200.00</t>
        </is>
      </c>
    </row>
    <row collapsed="false" customFormat="false" customHeight="false" hidden="false" ht="12.1" outlineLevel="0" r="248">
      <c r="A248" s="5" t="s">
        <f>=HYPERLINK("https://leilaoonline.net/lote/detalhe/77545", "1032")</f>
      </c>
      <c r="B248" s="4" t="s">
        <f>=HYPERLINK("https://leilaoonline.net/lote/detalhe/77545", " MOTORREDUTOR, REL. 1: 45, COM MOTOR ELÉTRICO 15 CV, 440 V")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3.600,00</t>
        </is>
      </c>
      <c r="F248" s="4" t="inlineStr">
        <is>
          <t>200.00</t>
        </is>
      </c>
    </row>
    <row collapsed="false" customFormat="false" customHeight="false" hidden="false" ht="12.1" outlineLevel="0" r="249">
      <c r="A249" s="5" t="s">
        <f>=HYPERLINK("https://leilaoonline.net/lote/detalhe/77553", "1033")</f>
      </c>
      <c r="B249" s="4" t="s">
        <f>=HYPERLINK("https://leilaoonline.net/lote/detalhe/77553", " COMPRESSOR RADIAL IBRAM, COM MOTOR ELÉTRICO 10 CV, E TENSÕES")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3.600,00</t>
        </is>
      </c>
      <c r="F249" s="4" t="inlineStr">
        <is>
          <t>200.00</t>
        </is>
      </c>
    </row>
    <row collapsed="false" customFormat="false" customHeight="false" hidden="false" ht="12.1" outlineLevel="0" r="250">
      <c r="A250" s="5" t="s">
        <f>=HYPERLINK("https://leilaoonline.net/lote/detalhe/77550", "1034")</f>
      </c>
      <c r="B250" s="4" t="s">
        <f>=HYPERLINK("https://leilaoonline.net/lote/detalhe/77550", " MOTOR ELÉTRICO WEG 30 CV, 8 PÓLOS, 440/660 V")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3.600,00</t>
        </is>
      </c>
      <c r="F250" s="4" t="inlineStr">
        <is>
          <t>200.00</t>
        </is>
      </c>
    </row>
    <row collapsed="false" customFormat="false" customHeight="false" hidden="false" ht="12.1" outlineLevel="0" r="251">
      <c r="A251" s="5" t="s">
        <f>=HYPERLINK("https://leilaoonline.net/lote/detalhe/77535", "1035")</f>
      </c>
      <c r="B251" s="4" t="s">
        <f>=HYPERLINK("https://leilaoonline.net/lote/detalhe/77535", " 5 MOTOBOMBAS KSB DIVERSAS")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9.000,00</t>
        </is>
      </c>
      <c r="F251" s="4" t="inlineStr">
        <is>
          <t>200.00</t>
        </is>
      </c>
    </row>
    <row collapsed="false" customFormat="false" customHeight="false" hidden="false" ht="12.1" outlineLevel="0" r="252">
      <c r="A252" s="5" t="s">
        <f>=HYPERLINK("https://leilaoonline.net/lote/detalhe/77551", "1036")</f>
      </c>
      <c r="B252" s="4" t="s">
        <f>=HYPERLINK("https://leilaoonline.net/lote/detalhe/77551", " 2 MOTOVIBRADORES VIMOT DE 1 HP, 6 PÓLOS E 1 MOTOVIBRADOR MARTIN DE 10 CV, 6 PÓLOS")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8.100,00</t>
        </is>
      </c>
      <c r="F252" s="4" t="inlineStr">
        <is>
          <t>200.00</t>
        </is>
      </c>
    </row>
    <row collapsed="false" customFormat="false" customHeight="false" hidden="false" ht="12.1" outlineLevel="0" r="253">
      <c r="A253" s="5" t="s">
        <f>=HYPERLINK("https://leilaoonline.net/lote/detalhe/77559", "1037")</f>
      </c>
      <c r="B253" s="4" t="s">
        <f>=HYPERLINK("https://leilaoonline.net/lote/detalhe/77559", " REDUTOR, REL. 1:7 P/ MOTOR DE APROX. 300 CV")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18.000,00</t>
        </is>
      </c>
      <c r="F253" s="4" t="inlineStr">
        <is>
          <t>250.00</t>
        </is>
      </c>
    </row>
    <row collapsed="false" customFormat="false" customHeight="false" hidden="false" ht="12.1" outlineLevel="0" r="254">
      <c r="A254" s="5" t="s">
        <f>=HYPERLINK("https://leilaoonline.net/lote/detalhe/77537", "1039")</f>
      </c>
      <c r="B254" s="4" t="s">
        <f>=HYPERLINK("https://leilaoonline.net/lote/detalhe/77537", " 4 EXAUSTORES PROJELMEC, Q:22000³/H , COM MOTOR 6 CV RPM 1150")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9.000,00</t>
        </is>
      </c>
      <c r="F254" s="4" t="inlineStr">
        <is>
          <t>200.00</t>
        </is>
      </c>
    </row>
    <row collapsed="false" customFormat="false" customHeight="false" hidden="false" ht="12.1" outlineLevel="0" r="255">
      <c r="A255" s="5" t="s">
        <f>=HYPERLINK("https://leilaoonline.net/lote/detalhe/77549", "1040")</f>
      </c>
      <c r="B255" s="4" t="s">
        <f>=HYPERLINK("https://leilaoonline.net/lote/detalhe/77549", " 2 MOTORES ELÉTRICOS WEG 50 CV, 6 PÓLOS, 3 TENSÕES")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8.100,00</t>
        </is>
      </c>
      <c r="F255" s="4" t="inlineStr">
        <is>
          <t>200.00</t>
        </is>
      </c>
    </row>
    <row collapsed="false" customFormat="false" customHeight="false" hidden="false" ht="12.1" outlineLevel="0" r="256">
      <c r="A256" s="5" t="s">
        <f>=HYPERLINK("https://leilaoonline.net/lote/detalhe/77561", "1041")</f>
      </c>
      <c r="B256" s="4" t="s">
        <f>=HYPERLINK("https://leilaoonline.net/lote/detalhe/77561", " COMPRESSOR DE PALHETA COMPAIR C/ PULMÃO, PRES. 16 BAR, COM MOTOR ELÉTRICO 15 CV")</f>
      </c>
      <c r="C256" s="4" t="inlineStr">
        <is>
          <t>Não vendido</t>
        </is>
      </c>
      <c r="D256" s="4" t="inlineStr">
        <is>
          <t>2</t>
        </is>
      </c>
      <c r="E256" s="5" t="inlineStr">
        <is>
          <t>1.000,00</t>
        </is>
      </c>
      <c r="F256" s="4" t="inlineStr">
        <is>
          <t>100.00</t>
        </is>
      </c>
    </row>
    <row collapsed="false" customFormat="false" customHeight="false" hidden="false" ht="12.1" outlineLevel="0" r="257">
      <c r="A257" s="5" t="s">
        <f>=HYPERLINK("https://leilaoonline.net/lote/detalhe/77540", "1042")</f>
      </c>
      <c r="B257" s="4" t="s">
        <f>=HYPERLINK("https://leilaoonline.net/lote/detalhe/77540", " 1 REDUTOR CESTARI, REL. 1:44 P/ MOTOR DE APROX. 200 CV E 1 REDUTOR TRANSMOTÉCNICA H1217, REL. 1:12 P/ MOTOR DE APROX. 150 CV")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27.000,00</t>
        </is>
      </c>
      <c r="F257" s="4" t="inlineStr">
        <is>
          <t>250.00</t>
        </is>
      </c>
    </row>
    <row collapsed="false" customFormat="false" customHeight="false" hidden="false" ht="12.1" outlineLevel="0" r="258">
      <c r="A258" s="5" t="s">
        <f>=HYPERLINK("https://leilaoonline.net/lote/detalhe/77563", "1045")</f>
      </c>
      <c r="B258" s="4" t="s">
        <f>=HYPERLINK("https://leilaoonline.net/lote/detalhe/77563", " ESTEIRA SANFONADA C/ RODÍZIOS, 3 M DE COMPRIMENTO (FECHADA)")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5.400,00</t>
        </is>
      </c>
      <c r="F258" s="4" t="inlineStr">
        <is>
          <t>200.00</t>
        </is>
      </c>
    </row>
    <row collapsed="false" customFormat="false" customHeight="false" hidden="false" ht="12.1" outlineLevel="0" r="259">
      <c r="A259" s="5" t="s">
        <f>=HYPERLINK("https://leilaoonline.net/lote/detalhe/77548", "1046")</f>
      </c>
      <c r="B259" s="4" t="s">
        <f>=HYPERLINK("https://leilaoonline.net/lote/detalhe/77548", " 2 EXAUSTORES C/ MOTOR ELÉTRICO 10 CV E 2 EXAUSTORES C/ MOTOR ELÉTRICO 5 CV")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10.800,00</t>
        </is>
      </c>
      <c r="F259" s="4" t="inlineStr">
        <is>
          <t>200.00</t>
        </is>
      </c>
    </row>
    <row collapsed="false" customFormat="false" customHeight="false" hidden="false" ht="12.1" outlineLevel="0" r="260">
      <c r="A260" s="5" t="s">
        <f>=HYPERLINK("https://leilaoonline.net/lote/detalhe/77542", "1048")</f>
      </c>
      <c r="B260" s="4" t="s">
        <f>=HYPERLINK("https://leilaoonline.net/lote/detalhe/77542", " MOTOREDUTOR SEW, REL. 1:35 POT. APROX. 50 CV (EIXO FRONTAL)")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13.500,00</t>
        </is>
      </c>
      <c r="F260" s="4" t="inlineStr">
        <is>
          <t>200.00</t>
        </is>
      </c>
    </row>
    <row collapsed="false" customFormat="false" customHeight="false" hidden="false" ht="12.1" outlineLevel="0" r="261">
      <c r="A261" s="5" t="s">
        <f>=HYPERLINK("https://leilaoonline.net/lote/detalhe/77536", "1051")</f>
      </c>
      <c r="B261" s="4" t="s">
        <f>=HYPERLINK("https://leilaoonline.net/lote/detalhe/77536", " 4 BOMBAS KSB DIVERSAS")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7.200,00</t>
        </is>
      </c>
      <c r="F261" s="4" t="inlineStr">
        <is>
          <t>200.00</t>
        </is>
      </c>
    </row>
    <row collapsed="false" customFormat="false" customHeight="false" hidden="false" ht="12.1" outlineLevel="0" r="262">
      <c r="A262" s="5" t="s">
        <f>=HYPERLINK("https://leilaoonline.net/lote/detalhe/77552", "1052")</f>
      </c>
      <c r="B262" s="4" t="s">
        <f>=HYPERLINK("https://leilaoonline.net/lote/detalhe/77552", " FURADEIRA DE COLUNA KONE RN-38, ANO: 1988")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6.300,00</t>
        </is>
      </c>
      <c r="F262" s="4" t="inlineStr">
        <is>
          <t>200.00</t>
        </is>
      </c>
    </row>
    <row collapsed="false" customFormat="false" customHeight="false" hidden="false" ht="12.1" outlineLevel="0" r="263">
      <c r="A263" s="5" t="s">
        <f>=HYPERLINK("https://leilaoonline.net/lote/detalhe/77574", "1053")</f>
      </c>
      <c r="B263" s="4" t="s">
        <f>=HYPERLINK("https://leilaoonline.net/lote/detalhe/77574", " 1 REDUTOR, REL. 1:35 P/ MOTOR DE APROX. 150 CV E 1 REDUTOR, REL. 1:11 P/ MOTOR DE 15 CV")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13.500,00</t>
        </is>
      </c>
      <c r="F263" s="4" t="inlineStr">
        <is>
          <t>200.00</t>
        </is>
      </c>
    </row>
    <row collapsed="false" customFormat="false" customHeight="false" hidden="false" ht="12.1" outlineLevel="0" r="264">
      <c r="A264" s="5" t="s">
        <f>=HYPERLINK("https://leilaoonline.net/lote/detalhe/77572", "1055")</f>
      </c>
      <c r="B264" s="4" t="s">
        <f>=HYPERLINK("https://leilaoonline.net/lote/detalhe/77572", " 4 PAINÉIS S/ COMPONENTES DIVERSOS")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4.500,00</t>
        </is>
      </c>
      <c r="F264" s="4" t="inlineStr">
        <is>
          <t>200.00</t>
        </is>
      </c>
    </row>
    <row collapsed="false" customFormat="false" customHeight="false" hidden="false" ht="12.1" outlineLevel="0" r="265">
      <c r="A265" s="5" t="s">
        <f>=HYPERLINK("https://leilaoonline.net/lote/detalhe/77571", "1057")</f>
      </c>
      <c r="B265" s="4" t="s">
        <f>=HYPERLINK("https://leilaoonline.net/lote/detalhe/77571", " CENTRÍFUGA EM AÇO INOX DIÂM. 1,8 M E ALTURA 1 M")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13.500,00</t>
        </is>
      </c>
      <c r="F265" s="4" t="inlineStr">
        <is>
          <t>200.00</t>
        </is>
      </c>
    </row>
    <row collapsed="false" customFormat="false" customHeight="false" hidden="false" ht="12.1" outlineLevel="0" r="266">
      <c r="A266" s="5" t="s">
        <f>=HYPERLINK("https://leilaoonline.net/lote/detalhe/77579", "1059")</f>
      </c>
      <c r="B266" s="4" t="s">
        <f>=HYPERLINK("https://leilaoonline.net/lote/detalhe/77579", " TORNO MECÂNICO IMOR HBX, BARRAMENTO: 1,5 M")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7.200,00</t>
        </is>
      </c>
      <c r="F266" s="4" t="inlineStr">
        <is>
          <t>200.00</t>
        </is>
      </c>
    </row>
    <row collapsed="false" customFormat="false" customHeight="false" hidden="false" ht="12.1" outlineLevel="0" r="267">
      <c r="A267" s="5" t="s">
        <f>=HYPERLINK("https://leilaoonline.net/lote/detalhe/77538", "1060")</f>
      </c>
      <c r="B267" s="4" t="s">
        <f>=HYPERLINK("https://leilaoonline.net/lote/detalhe/77538", " ESTUFA MARVI POT. 1000 W")</f>
      </c>
      <c r="C267" s="4" t="inlineStr">
        <is>
          <t>Não vendido</t>
        </is>
      </c>
      <c r="D267" s="4" t="inlineStr">
        <is>
          <t>0</t>
        </is>
      </c>
      <c r="E267" s="5" t="inlineStr">
        <is>
          <t>4.500,00</t>
        </is>
      </c>
      <c r="F267" s="4" t="inlineStr">
        <is>
          <t>200.00</t>
        </is>
      </c>
    </row>
    <row collapsed="false" customFormat="false" customHeight="false" hidden="false" ht="12.1" outlineLevel="0" r="268">
      <c r="A268" s="5" t="s">
        <f>=HYPERLINK("https://leilaoonline.net/lote/detalhe/77567", "1061")</f>
      </c>
      <c r="B268" s="4" t="s">
        <f>=HYPERLINK("https://leilaoonline.net/lote/detalhe/77567", " ALIMENTADOR VIBRATÓRIO C/ MOTOR ELÉTRICO 2 CV")</f>
      </c>
      <c r="C268" s="4" t="inlineStr">
        <is>
          <t>Não vendido</t>
        </is>
      </c>
      <c r="D268" s="4" t="inlineStr">
        <is>
          <t>0</t>
        </is>
      </c>
      <c r="E268" s="5" t="inlineStr">
        <is>
          <t>13.500,00</t>
        </is>
      </c>
      <c r="F268" s="4" t="inlineStr">
        <is>
          <t>200.00</t>
        </is>
      </c>
    </row>
    <row collapsed="false" customFormat="false" customHeight="false" hidden="false" ht="12.1" outlineLevel="0" r="269">
      <c r="A269" s="5" t="s">
        <f>=HYPERLINK("https://leilaoonline.net/lote/detalhe/77568", "1062")</f>
      </c>
      <c r="B269" s="4" t="s">
        <f>=HYPERLINK("https://leilaoonline.net/lote/detalhe/77568", " 1 FURADEIRA MELLO, 1 FURADEIRA ROCKET, 1 REBITADEIRA COLOMAN E 1 REBITADEIRA TAUMEL")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4.500,00</t>
        </is>
      </c>
      <c r="F269" s="4" t="inlineStr">
        <is>
          <t>200.00</t>
        </is>
      </c>
    </row>
    <row collapsed="false" customFormat="false" customHeight="false" hidden="false" ht="12.1" outlineLevel="0" r="270">
      <c r="A270" s="5" t="s">
        <f>=HYPERLINK("https://leilaoonline.net/lote/detalhe/77575", "1063")</f>
      </c>
      <c r="B270" s="4" t="s">
        <f>=HYPERLINK("https://leilaoonline.net/lote/detalhe/77575", " 3 UNIDADES HIDRÁULICAS VICKERS C/ MOTORES ELÉTRICOS DE 20, 10 E 10 CV")</f>
      </c>
      <c r="C270" s="4" t="inlineStr">
        <is>
          <t>Não vendido</t>
        </is>
      </c>
      <c r="D270" s="4" t="inlineStr">
        <is>
          <t>0</t>
        </is>
      </c>
      <c r="E270" s="5" t="inlineStr">
        <is>
          <t>13.500,00</t>
        </is>
      </c>
      <c r="F270" s="4" t="inlineStr">
        <is>
          <t>200.00</t>
        </is>
      </c>
    </row>
    <row collapsed="false" customFormat="false" customHeight="false" hidden="false" ht="12.1" outlineLevel="0" r="271">
      <c r="A271" s="5" t="s">
        <f>=HYPERLINK("https://leilaoonline.net/lote/detalhe/77543", "1064")</f>
      </c>
      <c r="B271" s="4" t="s">
        <f>=HYPERLINK("https://leilaoonline.net/lote/detalhe/77543", " MOTOBOMBA NET 6" C/ MOTOR ELÉTRICO 20 CV")</f>
      </c>
      <c r="C271" s="4" t="inlineStr">
        <is>
          <t>Não vendido</t>
        </is>
      </c>
      <c r="D271" s="4" t="inlineStr">
        <is>
          <t>0</t>
        </is>
      </c>
      <c r="E271" s="5" t="inlineStr">
        <is>
          <t>7.200,00</t>
        </is>
      </c>
      <c r="F271" s="4" t="inlineStr">
        <is>
          <t>200.00</t>
        </is>
      </c>
    </row>
    <row collapsed="false" customFormat="false" customHeight="false" hidden="false" ht="12.1" outlineLevel="0" r="272">
      <c r="A272" s="5" t="s">
        <f>=HYPERLINK("https://leilaoonline.net/lote/detalhe/77576", "1065")</f>
      </c>
      <c r="B272" s="4" t="s">
        <f>=HYPERLINK("https://leilaoonline.net/lote/detalhe/77576", " ESTUFA FABBER PRIMAR EM AÇO INOX DE 2 PORTAS")</f>
      </c>
      <c r="C272" s="4" t="inlineStr">
        <is>
          <t>Não vendido</t>
        </is>
      </c>
      <c r="D272" s="4" t="inlineStr">
        <is>
          <t>0</t>
        </is>
      </c>
      <c r="E272" s="5" t="inlineStr">
        <is>
          <t>9.000,00</t>
        </is>
      </c>
      <c r="F272" s="4" t="inlineStr">
        <is>
          <t>200.00</t>
        </is>
      </c>
    </row>
    <row collapsed="false" customFormat="false" customHeight="false" hidden="false" ht="12.1" outlineLevel="0" r="273">
      <c r="A273" s="5" t="s">
        <f>=HYPERLINK("https://leilaoonline.net/lote/detalhe/77573", "1066")</f>
      </c>
      <c r="B273" s="4" t="s">
        <f>=HYPERLINK("https://leilaoonline.net/lote/detalhe/77573", " 1 EXAUSTOR C/ MOTOR ELÉTRICO 40 CV E 1 EXAUSTOR C/ MOTOR ELÉTRICO 75 CV")</f>
      </c>
      <c r="C273" s="4" t="inlineStr">
        <is>
          <t>Não vendido</t>
        </is>
      </c>
      <c r="D273" s="4" t="inlineStr">
        <is>
          <t>0</t>
        </is>
      </c>
      <c r="E273" s="5" t="inlineStr">
        <is>
          <t>11.700,00</t>
        </is>
      </c>
      <c r="F273" s="4" t="inlineStr">
        <is>
          <t>200.00</t>
        </is>
      </c>
    </row>
    <row collapsed="false" customFormat="false" customHeight="false" hidden="false" ht="12.1" outlineLevel="0" r="274">
      <c r="A274" s="5" t="s">
        <f>=HYPERLINK("https://leilaoonline.net/lote/detalhe/77570", "1067")</f>
      </c>
      <c r="B274" s="4" t="s">
        <f>=HYPERLINK("https://leilaoonline.net/lote/detalhe/77570", " TALHA ELÉTRICA ATLAS, CAP. 5 T")</f>
      </c>
      <c r="C274" s="4" t="inlineStr">
        <is>
          <t>Não vendido</t>
        </is>
      </c>
      <c r="D274" s="4" t="inlineStr">
        <is>
          <t>0</t>
        </is>
      </c>
      <c r="E274" s="5" t="inlineStr">
        <is>
          <t>6.300,00</t>
        </is>
      </c>
      <c r="F274" s="4" t="inlineStr">
        <is>
          <t>200.00</t>
        </is>
      </c>
    </row>
    <row collapsed="false" customFormat="false" customHeight="false" hidden="false" ht="12.1" outlineLevel="0" r="275">
      <c r="A275" s="5" t="s">
        <f>=HYPERLINK("https://leilaoonline.net/lote/detalhe/77578", "1068")</f>
      </c>
      <c r="B275" s="4" t="s">
        <f>=HYPERLINK("https://leilaoonline.net/lote/detalhe/77578", " 4 EXAUSTORES C/ MOTOR ELÉTRICO DE 2, 2, 3 E 20 CV")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6.300,00</t>
        </is>
      </c>
      <c r="F275" s="4" t="inlineStr">
        <is>
          <t>200.00</t>
        </is>
      </c>
    </row>
    <row collapsed="false" customFormat="false" customHeight="false" hidden="false" ht="12.1" outlineLevel="0" r="276">
      <c r="A276" s="5" t="s">
        <f>=HYPERLINK("https://leilaoonline.net/lote/detalhe/77577", "1069")</f>
      </c>
      <c r="B276" s="4" t="s">
        <f>=HYPERLINK("https://leilaoonline.net/lote/detalhe/77577", " 3 EXAUSTORES SEM MOTOR E 1 COM MOTOR")</f>
      </c>
      <c r="C276" s="4" t="inlineStr">
        <is>
          <t>Não vendido</t>
        </is>
      </c>
      <c r="D276" s="4" t="inlineStr">
        <is>
          <t>0</t>
        </is>
      </c>
      <c r="E276" s="5" t="inlineStr">
        <is>
          <t>7.200,00</t>
        </is>
      </c>
      <c r="F276" s="4" t="inlineStr">
        <is>
          <t>200.00</t>
        </is>
      </c>
    </row>
    <row collapsed="false" customFormat="false" customHeight="false" hidden="false" ht="12.1" outlineLevel="0" r="277">
      <c r="A277" s="5" t="s">
        <f>=HYPERLINK("https://leilaoonline.net/lote/detalhe/77583", "1070")</f>
      </c>
      <c r="B277" s="4" t="s">
        <f>=HYPERLINK("https://leilaoonline.net/lote/detalhe/77583", " ESTEIRA TRANSPORTADORA C/ MOTORREDUTOR SEW, REL. 1:23,2, POT. 0,75 KW; COMP. 5 M")</f>
      </c>
      <c r="C277" s="4" t="inlineStr">
        <is>
          <t>Não vendido</t>
        </is>
      </c>
      <c r="D277" s="4" t="inlineStr">
        <is>
          <t>0</t>
        </is>
      </c>
      <c r="E277" s="5" t="inlineStr">
        <is>
          <t>5.400,00</t>
        </is>
      </c>
      <c r="F277" s="4" t="inlineStr">
        <is>
          <t>200.00</t>
        </is>
      </c>
    </row>
    <row collapsed="false" customFormat="false" customHeight="false" hidden="false" ht="12.1" outlineLevel="0" r="278">
      <c r="A278" s="5" t="s">
        <f>=HYPERLINK("https://leilaoonline.net/lote/detalhe/77675", "1071")</f>
      </c>
      <c r="B278" s="4" t="s">
        <f>=HYPERLINK("https://leilaoonline.net/lote/detalhe/77675", " PRENSA JADERT, CAP. 16 T, COM MOTOR ELÉTRICO 7,5 HP")</f>
      </c>
      <c r="C278" s="4" t="inlineStr">
        <is>
          <t>Vendido</t>
        </is>
      </c>
      <c r="D278" s="4" t="inlineStr">
        <is>
          <t>2</t>
        </is>
      </c>
      <c r="E278" s="5" t="inlineStr">
        <is>
          <t>5.800,00</t>
        </is>
      </c>
      <c r="F278" s="4" t="inlineStr">
        <is>
          <t>200.00</t>
        </is>
      </c>
    </row>
    <row collapsed="false" customFormat="false" customHeight="false" hidden="false" ht="12.1" outlineLevel="0" r="279">
      <c r="A279" s="5" t="s">
        <f>=HYPERLINK("https://leilaoonline.net/lote/detalhe/77592", "1073")</f>
      </c>
      <c r="B279" s="4" t="s">
        <f>=HYPERLINK("https://leilaoonline.net/lote/detalhe/77592", " MISTURADOR DE TINTA C/ MOTOR ELÉTRICO 60 CV, COM UNIDADE E PISTÃO HIDRÁULICO")</f>
      </c>
      <c r="C279" s="4" t="inlineStr">
        <is>
          <t>Não vendido</t>
        </is>
      </c>
      <c r="D279" s="4" t="inlineStr">
        <is>
          <t>0</t>
        </is>
      </c>
      <c r="E279" s="5" t="inlineStr">
        <is>
          <t>13.500,00</t>
        </is>
      </c>
      <c r="F279" s="4" t="inlineStr">
        <is>
          <t>200.00</t>
        </is>
      </c>
    </row>
    <row collapsed="false" customFormat="false" customHeight="false" hidden="false" ht="12.1" outlineLevel="0" r="280">
      <c r="A280" s="5" t="s">
        <f>=HYPERLINK("https://leilaoonline.net/lote/detalhe/77584", "1074")</f>
      </c>
      <c r="B280" s="4" t="s">
        <f>=HYPERLINK("https://leilaoonline.net/lote/detalhe/77584", " LAVADOR DE TANQUE INUMET")</f>
      </c>
      <c r="C280" s="4" t="inlineStr">
        <is>
          <t>Não vendido</t>
        </is>
      </c>
      <c r="D280" s="4" t="inlineStr">
        <is>
          <t>0</t>
        </is>
      </c>
      <c r="E280" s="5" t="inlineStr">
        <is>
          <t>13.500,00</t>
        </is>
      </c>
      <c r="F280" s="4" t="inlineStr">
        <is>
          <t>200.00</t>
        </is>
      </c>
    </row>
    <row collapsed="false" customFormat="false" customHeight="false" hidden="false" ht="12.1" outlineLevel="0" r="281">
      <c r="A281" s="5" t="s">
        <f>=HYPERLINK("https://leilaoonline.net/lote/detalhe/77597", "1076")</f>
      </c>
      <c r="B281" s="4" t="s">
        <f>=HYPERLINK("https://leilaoonline.net/lote/detalhe/77597", " VÁLVULA ROTATIVA CONDOR EM AÇO INOX")</f>
      </c>
      <c r="C281" s="4" t="inlineStr">
        <is>
          <t>Não vendido</t>
        </is>
      </c>
      <c r="D281" s="4" t="inlineStr">
        <is>
          <t>0</t>
        </is>
      </c>
      <c r="E281" s="5" t="inlineStr">
        <is>
          <t>13.500,00</t>
        </is>
      </c>
      <c r="F281" s="4" t="inlineStr">
        <is>
          <t>200.00</t>
        </is>
      </c>
    </row>
    <row collapsed="false" customFormat="false" customHeight="false" hidden="false" ht="12.1" outlineLevel="0" r="282">
      <c r="A282" s="5" t="s">
        <f>=HYPERLINK("https://leilaoonline.net/lote/detalhe/77586", "1077")</f>
      </c>
      <c r="B282" s="4" t="s">
        <f>=HYPERLINK("https://leilaoonline.net/lote/detalhe/77586", " 1 TESOURA ELÉTRICA FISAME UIW C/ MOTOR ELÉTRICO 7,5 HP E 1 TESOURA ELÉTRICA FISAME S/ ESPECIFICAÇÕES")</f>
      </c>
      <c r="C282" s="4" t="inlineStr">
        <is>
          <t>Não vendido</t>
        </is>
      </c>
      <c r="D282" s="4" t="inlineStr">
        <is>
          <t>0</t>
        </is>
      </c>
      <c r="E282" s="5" t="inlineStr">
        <is>
          <t>13.500,00</t>
        </is>
      </c>
      <c r="F282" s="4" t="inlineStr">
        <is>
          <t>200.00</t>
        </is>
      </c>
    </row>
    <row collapsed="false" customFormat="false" customHeight="false" hidden="false" ht="12.1" outlineLevel="0" r="283">
      <c r="A283" s="5" t="s">
        <f>=HYPERLINK("https://leilaoonline.net/lote/detalhe/77653", "1078")</f>
      </c>
      <c r="B283" s="4" t="s">
        <f>=HYPERLINK("https://leilaoonline.net/lote/detalhe/77653", " REDUTOR, REL. 1:60 P/ MOTOR DE 20 CV")</f>
      </c>
      <c r="C283" s="4" t="inlineStr">
        <is>
          <t>Não vendido</t>
        </is>
      </c>
      <c r="D283" s="4" t="inlineStr">
        <is>
          <t>0</t>
        </is>
      </c>
      <c r="E283" s="5" t="inlineStr">
        <is>
          <t>9.000,00</t>
        </is>
      </c>
      <c r="F283" s="4" t="inlineStr">
        <is>
          <t>200.00</t>
        </is>
      </c>
    </row>
    <row collapsed="false" customFormat="false" customHeight="false" hidden="false" ht="12.1" outlineLevel="0" r="284">
      <c r="A284" s="5" t="s">
        <f>=HYPERLINK("https://leilaoonline.net/lote/detalhe/77582", "1079")</f>
      </c>
      <c r="B284" s="4" t="s">
        <f>=HYPERLINK("https://leilaoonline.net/lote/detalhe/77582", " REDUTOR CESTARI, REL. 1:14 P/ MOTOR DE APROX. 300 CV")</f>
      </c>
      <c r="C284" s="4" t="inlineStr">
        <is>
          <t>Não vendido</t>
        </is>
      </c>
      <c r="D284" s="4" t="inlineStr">
        <is>
          <t>0</t>
        </is>
      </c>
      <c r="E284" s="5" t="inlineStr">
        <is>
          <t>20.700,00</t>
        </is>
      </c>
      <c r="F284" s="4" t="inlineStr">
        <is>
          <t>250.00</t>
        </is>
      </c>
    </row>
    <row collapsed="false" customFormat="false" customHeight="false" hidden="false" ht="12.1" outlineLevel="0" r="285">
      <c r="A285" s="5" t="s">
        <f>=HYPERLINK("https://leilaoonline.net/lote/detalhe/77635", "1080")</f>
      </c>
      <c r="B285" s="4" t="s">
        <f>=HYPERLINK("https://leilaoonline.net/lote/detalhe/77635", " EXAUSTOR PROJELMEC")</f>
      </c>
      <c r="C285" s="4" t="inlineStr">
        <is>
          <t>Não vendido</t>
        </is>
      </c>
      <c r="D285" s="4" t="inlineStr">
        <is>
          <t>0</t>
        </is>
      </c>
      <c r="E285" s="5" t="inlineStr">
        <is>
          <t>7.200,00</t>
        </is>
      </c>
      <c r="F285" s="4" t="inlineStr">
        <is>
          <t>200.00</t>
        </is>
      </c>
    </row>
    <row collapsed="false" customFormat="false" customHeight="false" hidden="false" ht="12.1" outlineLevel="0" r="286">
      <c r="A286" s="5" t="s">
        <f>=HYPERLINK("https://leilaoonline.net/lote/detalhe/77676", "1081")</f>
      </c>
      <c r="B286" s="4" t="s">
        <f>=HYPERLINK("https://leilaoonline.net/lote/detalhe/77676", " 3 ESTEIRAS EM AÇO INOX")</f>
      </c>
      <c r="C286" s="4" t="inlineStr">
        <is>
          <t>Não vendido</t>
        </is>
      </c>
      <c r="D286" s="4" t="inlineStr">
        <is>
          <t>0</t>
        </is>
      </c>
      <c r="E286" s="5" t="inlineStr">
        <is>
          <t>1.350,00</t>
        </is>
      </c>
      <c r="F286" s="4" t="inlineStr">
        <is>
          <t>200.00</t>
        </is>
      </c>
    </row>
    <row collapsed="false" customFormat="false" customHeight="false" hidden="false" ht="12.1" outlineLevel="0" r="287">
      <c r="A287" s="5" t="s">
        <f>=HYPERLINK("https://leilaoonline.net/lote/detalhe/77611", "1082")</f>
      </c>
      <c r="B287" s="4" t="s">
        <f>=HYPERLINK("https://leilaoonline.net/lote/detalhe/77611", " 1 GUILHOTINA PEXTO F3354")</f>
      </c>
      <c r="C287" s="4" t="inlineStr">
        <is>
          <t>Não vendido</t>
        </is>
      </c>
      <c r="D287" s="4" t="inlineStr">
        <is>
          <t>0</t>
        </is>
      </c>
      <c r="E287" s="5" t="inlineStr">
        <is>
          <t>10.800,00</t>
        </is>
      </c>
      <c r="F287" s="4" t="inlineStr">
        <is>
          <t>200.00</t>
        </is>
      </c>
    </row>
    <row collapsed="false" customFormat="false" customHeight="false" hidden="false" ht="12.1" outlineLevel="0" r="288">
      <c r="A288" s="5" t="s">
        <f>=HYPERLINK("https://leilaoonline.net/lote/detalhe/77590", "1085")</f>
      </c>
      <c r="B288" s="4" t="s">
        <f>=HYPERLINK("https://leilaoonline.net/lote/detalhe/77590", " EXAUSTOR COM MOTOR ELÉTRICO 25 CV")</f>
      </c>
      <c r="C288" s="4" t="inlineStr">
        <is>
          <t>Não vendido</t>
        </is>
      </c>
      <c r="D288" s="4" t="inlineStr">
        <is>
          <t>0</t>
        </is>
      </c>
      <c r="E288" s="5" t="inlineStr">
        <is>
          <t>4.500,00</t>
        </is>
      </c>
      <c r="F288" s="4" t="inlineStr">
        <is>
          <t>200.00</t>
        </is>
      </c>
    </row>
    <row collapsed="false" customFormat="false" customHeight="false" hidden="false" ht="12.1" outlineLevel="0" r="289">
      <c r="A289" s="5" t="s">
        <f>=HYPERLINK("https://leilaoonline.net/lote/detalhe/77593", "1086")</f>
      </c>
      <c r="B289" s="4" t="s">
        <f>=HYPERLINK("https://leilaoonline.net/lote/detalhe/77593", " 2 REDUTORES, REL. 1:21 P/ MOTOR DE APROX. 75 CV")</f>
      </c>
      <c r="C289" s="4" t="inlineStr">
        <is>
          <t>Não vendido</t>
        </is>
      </c>
      <c r="D289" s="4" t="inlineStr">
        <is>
          <t>0</t>
        </is>
      </c>
      <c r="E289" s="5" t="inlineStr">
        <is>
          <t>18.000,00</t>
        </is>
      </c>
      <c r="F289" s="4" t="inlineStr">
        <is>
          <t>250.00</t>
        </is>
      </c>
    </row>
    <row collapsed="false" customFormat="false" customHeight="false" hidden="false" ht="12.1" outlineLevel="0" r="290">
      <c r="A290" s="5" t="s">
        <f>=HYPERLINK("https://leilaoonline.net/lote/detalhe/77596", "1087")</f>
      </c>
      <c r="B290" s="4" t="s">
        <f>=HYPERLINK("https://leilaoonline.net/lote/detalhe/77596", " CALHA VIBRATÓRIA, DIM. 2X0,9 M")</f>
      </c>
      <c r="C290" s="4" t="inlineStr">
        <is>
          <t>Não vendido</t>
        </is>
      </c>
      <c r="D290" s="4" t="inlineStr">
        <is>
          <t>0</t>
        </is>
      </c>
      <c r="E290" s="5" t="inlineStr">
        <is>
          <t>9.000,00</t>
        </is>
      </c>
      <c r="F290" s="4" t="inlineStr">
        <is>
          <t>200.00</t>
        </is>
      </c>
    </row>
    <row collapsed="false" customFormat="false" customHeight="false" hidden="false" ht="12.1" outlineLevel="0" r="291">
      <c r="A291" s="5" t="s">
        <f>=HYPERLINK("https://leilaoonline.net/lote/detalhe/77581", "1088")</f>
      </c>
      <c r="B291" s="4" t="s">
        <f>=HYPERLINK("https://leilaoonline.net/lote/detalhe/77581", " CALHA VIBRATÓRIA, DIM. 3X0,9 M")</f>
      </c>
      <c r="C291" s="4" t="inlineStr">
        <is>
          <t>Não vendido</t>
        </is>
      </c>
      <c r="D291" s="4" t="inlineStr">
        <is>
          <t>0</t>
        </is>
      </c>
      <c r="E291" s="5" t="inlineStr">
        <is>
          <t>10.800,00</t>
        </is>
      </c>
      <c r="F291" s="4" t="inlineStr">
        <is>
          <t>200.00</t>
        </is>
      </c>
    </row>
    <row collapsed="false" customFormat="false" customHeight="false" hidden="false" ht="12.1" outlineLevel="0" r="292">
      <c r="A292" s="5" t="s">
        <f>=HYPERLINK("https://leilaoonline.net/lote/detalhe/77580", "1089")</f>
      </c>
      <c r="B292" s="4" t="s">
        <f>=HYPERLINK("https://leilaoonline.net/lote/detalhe/77580", " LAVADORA DE PEÇAS EM AÇO INOX, DIM. 1,3X0,85 M")</f>
      </c>
      <c r="C292" s="4" t="inlineStr">
        <is>
          <t>Não vendido</t>
        </is>
      </c>
      <c r="D292" s="4" t="inlineStr">
        <is>
          <t>0</t>
        </is>
      </c>
      <c r="E292" s="5" t="inlineStr">
        <is>
          <t>5.400,00</t>
        </is>
      </c>
      <c r="F292" s="4" t="inlineStr">
        <is>
          <t>200.00</t>
        </is>
      </c>
    </row>
    <row collapsed="false" customFormat="false" customHeight="false" hidden="false" ht="12.1" outlineLevel="0" r="293">
      <c r="A293" s="5" t="s">
        <f>=HYPERLINK("https://leilaoonline.net/lote/detalhe/77595", "1090")</f>
      </c>
      <c r="B293" s="4" t="s">
        <f>=HYPERLINK("https://leilaoonline.net/lote/detalhe/77595", " ESTEIRA TRANSPORTADORA DE CAVACO COM MOTORREDUTOR, COMP. 4 M")</f>
      </c>
      <c r="C293" s="4" t="inlineStr">
        <is>
          <t>Não vendido</t>
        </is>
      </c>
      <c r="D293" s="4" t="inlineStr">
        <is>
          <t>0</t>
        </is>
      </c>
      <c r="E293" s="5" t="inlineStr">
        <is>
          <t>6.300,00</t>
        </is>
      </c>
      <c r="F293" s="4" t="inlineStr">
        <is>
          <t>200.00</t>
        </is>
      </c>
    </row>
    <row collapsed="false" customFormat="false" customHeight="false" hidden="false" ht="12.1" outlineLevel="0" r="294">
      <c r="A294" s="5" t="s">
        <f>=HYPERLINK("https://leilaoonline.net/lote/detalhe/77587", "1091")</f>
      </c>
      <c r="B294" s="4" t="s">
        <f>=HYPERLINK("https://leilaoonline.net/lote/detalhe/77587", " 5 EXAUSTORES AR BRASIL COM MOTOR ELÉTRICO 25 CV")</f>
      </c>
      <c r="C294" s="4" t="inlineStr">
        <is>
          <t>Não vendido</t>
        </is>
      </c>
      <c r="D294" s="4" t="inlineStr">
        <is>
          <t>0</t>
        </is>
      </c>
      <c r="E294" s="5" t="inlineStr">
        <is>
          <t>22.500,00</t>
        </is>
      </c>
      <c r="F294" s="4" t="inlineStr">
        <is>
          <t>250.00</t>
        </is>
      </c>
    </row>
    <row collapsed="false" customFormat="false" customHeight="false" hidden="false" ht="12.1" outlineLevel="0" r="295">
      <c r="A295" s="5" t="s">
        <f>=HYPERLINK("https://leilaoonline.net/lote/detalhe/77627", "1093")</f>
      </c>
      <c r="B295" s="4" t="s">
        <f>=HYPERLINK("https://leilaoonline.net/lote/detalhe/77627", " MOTOBOMBA OMEL EM INOX, COM MOTOR ELÉTRICO 40 CV")</f>
      </c>
      <c r="C295" s="4" t="inlineStr">
        <is>
          <t>Não vendido</t>
        </is>
      </c>
      <c r="D295" s="4" t="inlineStr">
        <is>
          <t>0</t>
        </is>
      </c>
      <c r="E295" s="5" t="inlineStr">
        <is>
          <t>10.800,00</t>
        </is>
      </c>
      <c r="F295" s="4" t="inlineStr">
        <is>
          <t>200.00</t>
        </is>
      </c>
    </row>
    <row collapsed="false" customFormat="false" customHeight="false" hidden="false" ht="12.1" outlineLevel="0" r="296">
      <c r="A296" s="5" t="s">
        <f>=HYPERLINK("https://leilaoonline.net/lote/detalhe/77588", "1094")</f>
      </c>
      <c r="B296" s="4" t="s">
        <f>=HYPERLINK("https://leilaoonline.net/lote/detalhe/77588", " TORRE DE RESFRIAMENTO S/ ESPECIFICAÇÕES")</f>
      </c>
      <c r="C296" s="4" t="inlineStr">
        <is>
          <t>Não vendido</t>
        </is>
      </c>
      <c r="D296" s="4" t="inlineStr">
        <is>
          <t>0</t>
        </is>
      </c>
      <c r="E296" s="5" t="inlineStr">
        <is>
          <t>2.250,00</t>
        </is>
      </c>
      <c r="F296" s="4" t="inlineStr">
        <is>
          <t>200.00</t>
        </is>
      </c>
    </row>
    <row collapsed="false" customFormat="false" customHeight="false" hidden="false" ht="12.1" outlineLevel="0" r="297">
      <c r="A297" s="5" t="s">
        <f>=HYPERLINK("https://leilaoonline.net/lote/detalhe/77640", "1095")</f>
      </c>
      <c r="B297" s="4" t="s">
        <f>=HYPERLINK("https://leilaoonline.net/lote/detalhe/77640", " PERFURADORA, CAP. 6 M")</f>
      </c>
      <c r="C297" s="4" t="inlineStr">
        <is>
          <t>Não vendido</t>
        </is>
      </c>
      <c r="D297" s="4" t="inlineStr">
        <is>
          <t>0</t>
        </is>
      </c>
      <c r="E297" s="5" t="inlineStr">
        <is>
          <t>13.500,00</t>
        </is>
      </c>
      <c r="F297" s="4" t="inlineStr">
        <is>
          <t>200.00</t>
        </is>
      </c>
    </row>
    <row collapsed="false" customFormat="false" customHeight="false" hidden="false" ht="12.1" outlineLevel="0" r="298">
      <c r="A298" s="5" t="s">
        <f>=HYPERLINK("https://leilaoonline.net/lote/detalhe/77601", "1096")</f>
      </c>
      <c r="B298" s="4" t="s">
        <f>=HYPERLINK("https://leilaoonline.net/lote/detalhe/77601", " 2 TANQUES EM AÇO CARBONO, DIÂM. 1,2 M E ALTURA 1 M")</f>
      </c>
      <c r="C298" s="4" t="inlineStr">
        <is>
          <t>Não vendido</t>
        </is>
      </c>
      <c r="D298" s="4" t="inlineStr">
        <is>
          <t>0</t>
        </is>
      </c>
      <c r="E298" s="5" t="inlineStr">
        <is>
          <t>2.700,00</t>
        </is>
      </c>
      <c r="F298" s="4" t="inlineStr">
        <is>
          <t>200.00</t>
        </is>
      </c>
    </row>
    <row collapsed="false" customFormat="false" customHeight="false" hidden="false" ht="12.1" outlineLevel="0" r="299">
      <c r="A299" s="5" t="s">
        <f>=HYPERLINK("https://leilaoonline.net/lote/detalhe/77585", "1097")</f>
      </c>
      <c r="B299" s="4" t="s">
        <f>=HYPERLINK("https://leilaoonline.net/lote/detalhe/77585", " APROX. 35 ROSCAS TRANPORTADORAS DIVERSAS")</f>
      </c>
      <c r="C299" s="4" t="inlineStr">
        <is>
          <t>Não vendido</t>
        </is>
      </c>
      <c r="D299" s="4" t="inlineStr">
        <is>
          <t>0</t>
        </is>
      </c>
      <c r="E299" s="5" t="inlineStr">
        <is>
          <t>31.500,00</t>
        </is>
      </c>
      <c r="F29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2026-08-14T08:49:31.00Z</dcterms:created>
  <dc:creator>Tellks Tecnologia</dc:creator>
  <cp:revision>0</cp:revision>
</cp:coreProperties>
</file>