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 - CAMINHÕES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=HYPERLINK("https://leilaoonline.net/lote/detalhe/72138", "2039")</f>
      </c>
      <c r="B11" s="4" t="s">
        <f>=HYPERLINK("https://leilaoonline.net/lote/detalhe/72138", "4 MUFRA MTU E 3 FILTROS (peças para embarcação de transporte), S/FR, UND DIAMANTE")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=HYPERLINK("https://leilaoonline.net/lote/detalhe/72139", "2041")</f>
      </c>
      <c r="B12" s="4" t="s">
        <f>=HYPERLINK("https://leilaoonline.net/lote/detalhe/72139", "EMPILHADEIRA MANUAL FM 1016, S/FR, UND DIAMANTE")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=HYPERLINK("https://leilaoonline.net/lote/detalhe/72143", "3049")</f>
      </c>
      <c r="B13" s="4" t="s">
        <f>=HYPERLINK("https://leilaoonline.net/lote/detalhe/72143", " 3 MOTO BOMBA, PATR.054516, UND BARRA")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=HYPERLINK("https://leilaoonline.net/lote/detalhe/72137", "3106")</f>
      </c>
      <c r="B14" s="4" t="s">
        <f>=HYPERLINK("https://leilaoonline.net/lote/detalhe/72137", "TRATOR VALTRA BH 210I 4X4, ANO 2014, FR61028, UND BARRA")</f>
      </c>
      <c r="C14" s="4" t="inlineStr">
        <is>
          <t>Vendido</t>
        </is>
      </c>
      <c r="D14" s="4" t="inlineStr">
        <is>
          <t>73</t>
        </is>
      </c>
      <c r="E14" s="5" t="inlineStr">
        <is>
          <t>137.000,00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=HYPERLINK("https://leilaoonline.net/lote/detalhe/72144", "3139")</f>
      </c>
      <c r="B15" s="4" t="s">
        <f>=HYPERLINK("https://leilaoonline.net/lote/detalhe/72144", " 1 GERADOR A GAS. 2500W E 1 COMPRESSOR MAKITA MID MAX 2400, FR102460UND BARRA")</f>
      </c>
      <c r="C15" s="4" t="inlineStr">
        <is>
          <t>Vendido</t>
        </is>
      </c>
      <c r="D15" s="4" t="inlineStr">
        <is>
          <t>5</t>
        </is>
      </c>
      <c r="E15" s="5" t="inlineStr">
        <is>
          <t>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=HYPERLINK("https://leilaoonline.net/lote/detalhe/72145", "3156")</f>
      </c>
      <c r="B16" s="4" t="s">
        <f>=HYPERLINK("https://leilaoonline.net/lote/detalhe/72145", "SR/USICAMP SRCP E2 10000, ANO 2008/2008, FR96257, UND BARRA")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=HYPERLINK("https://leilaoonline.net/lote/detalhe/72140", "4048")</f>
      </c>
      <c r="B17" s="4" t="s">
        <f>=HYPERLINK("https://leilaoonline.net/lote/detalhe/72140", "TRATOR VALTRA BM 100, ANO 2008, FR19700, UND. PARAÍSO  - NÃO FUNCIONA")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80.500,00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=HYPERLINK("https://leilaoonline.net/lote/detalhe/72146", "4123")</f>
      </c>
      <c r="B18" s="4" t="s">
        <f>=HYPERLINK("https://leilaoonline.net/lote/detalhe/72146", "novas fotos - 03 TRATORES CASE SUCATEADOS, (FR19055/19515/ ANO 2014) 1 S/FR S/ ANO, LOC. PARAISO (NÃO FUNCIONAM FALTANDO PEÇAS)")</f>
      </c>
      <c r="C18" s="4" t="inlineStr">
        <is>
          <t>Lote retirado</t>
        </is>
      </c>
      <c r="D18" s="4" t="inlineStr">
        <is>
          <t>7</t>
        </is>
      </c>
      <c r="E18" s="5" t="inlineStr">
        <is>
          <t>21.000,00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=HYPERLINK("https://leilaoonline.net/lote/detalhe/72141", "4130")</f>
      </c>
      <c r="B19" s="4" t="s">
        <f>=HYPERLINK("https://leilaoonline.net/lote/detalhe/72141", "TRANSBORDO, FR38327, UND PARAÍSO")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=HYPERLINK("https://leilaoonline.net/lote/detalhe/72142", "4131")</f>
      </c>
      <c r="B20" s="4" t="s">
        <f>=HYPERLINK("https://leilaoonline.net/lote/detalhe/72142", "TRANSBORDO FR101955, UND PARAÍSO")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=HYPERLINK("https://leilaoonline.net/lote/detalhe/72587", "11635")</f>
      </c>
      <c r="B21" s="4" t="s">
        <f>=HYPERLINK("https://leilaoonline.net/lote/detalhe/72587", " CARROCERIA USICAMP, S/FR, UND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=HYPERLINK("https://leilaoonline.net/lote/detalhe/72581", "11691")</f>
      </c>
      <c r="B22" s="4" t="s">
        <f>=HYPERLINK("https://leilaoonline.net/lote/detalhe/72581", " BAÚ, S/FR, UND SERRA")</f>
      </c>
      <c r="C22" s="4" t="inlineStr">
        <is>
          <t>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=HYPERLINK("https://leilaoonline.net/lote/detalhe/72582", "11792")</f>
      </c>
      <c r="B23" s="4" t="s">
        <f>=HYPERLINK("https://leilaoonline.net/lote/detalhe/72582", " DOLLY RODOFORT, FR148731/56908, UND SERRA, VENDA SEM DOCUMENTO")</f>
      </c>
      <c r="C23" s="4" t="inlineStr">
        <is>
          <t>Vendido</t>
        </is>
      </c>
      <c r="D23" s="4" t="inlineStr">
        <is>
          <t>21</t>
        </is>
      </c>
      <c r="E23" s="5" t="inlineStr">
        <is>
          <t>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=HYPERLINK("https://leilaoonline.net/lote/detalhe/72584", "11797")</f>
      </c>
      <c r="B24" s="4" t="s">
        <f>=HYPERLINK("https://leilaoonline.net/lote/detalhe/72584", "GERADOR BAMBOZZI MWM, FR49739, UND SERRA")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2.950,00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=HYPERLINK("https://leilaoonline.net/lote/detalhe/72586", "11798")</f>
      </c>
      <c r="B25" s="4" t="s">
        <f>=HYPERLINK("https://leilaoonline.net/lote/detalhe/72586", " CULTIVADOR, FR134033, UND SERRA")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=HYPERLINK("https://leilaoonline.net/lote/detalhe/72583", "11799")</f>
      </c>
      <c r="B26" s="4" t="s">
        <f>=HYPERLINK("https://leilaoonline.net/lote/detalhe/72583", " GERADOR, S/FR, UND SERRA")</f>
      </c>
      <c r="C26" s="4" t="inlineStr">
        <is>
          <t>Vendido</t>
        </is>
      </c>
      <c r="D26" s="4" t="inlineStr">
        <is>
          <t>20</t>
        </is>
      </c>
      <c r="E26" s="5" t="inlineStr">
        <is>
          <t>6.300,00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=HYPERLINK("https://leilaoonline.net/lote/detalhe/72588", "11802")</f>
      </c>
      <c r="B27" s="4" t="s">
        <f>=HYPERLINK("https://leilaoonline.net/lote/detalhe/72588", " CARROCERIA COMBOIO, FR44142, UND SERRA")</f>
      </c>
      <c r="C27" s="4" t="inlineStr">
        <is>
          <t>Vendido</t>
        </is>
      </c>
      <c r="D27" s="4" t="inlineStr">
        <is>
          <t>5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=HYPERLINK("https://leilaoonline.net/lote/detalhe/72589", "11804")</f>
      </c>
      <c r="B28" s="4" t="s">
        <f>=HYPERLINK("https://leilaoonline.net/lote/detalhe/72589", " TRANSBORDO SMR 10500 10 T, FR10124, UND SERRA")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=HYPERLINK("https://leilaoonline.net/lote/detalhe/72590", "11805")</f>
      </c>
      <c r="B29" s="4" t="s">
        <f>=HYPERLINK("https://leilaoonline.net/lote/detalhe/72590", " TRANSBORDO SMR 10500 10 T, FR10125, UND SERRA")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=HYPERLINK("https://leilaoonline.net/lote/detalhe/72585", "11806")</f>
      </c>
      <c r="B30" s="4" t="s">
        <f>=HYPERLINK("https://leilaoonline.net/lote/detalhe/72585", " SUCATA DE COLHEDORA CASE 8800, FR117535, UND SERRA")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=HYPERLINK("https://leilaoonline.net/lote/detalhe/72607", "14062")</f>
      </c>
      <c r="B31" s="4" t="s">
        <f>=HYPERLINK("https://leilaoonline.net/lote/detalhe/72607", "CULTIVADOR, FR17133, UND ZANIN")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=HYPERLINK("https://leilaoonline.net/lote/detalhe/72593", "14063")</f>
      </c>
      <c r="B32" s="4" t="s">
        <f>=HYPERLINK("https://leilaoonline.net/lote/detalhe/72593", " CULTIVADOR DMB, FR361803, UND ZANIN")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=HYPERLINK("https://leilaoonline.net/lote/detalhe/72608", "14067")</f>
      </c>
      <c r="B33" s="4" t="s">
        <f>=HYPERLINK("https://leilaoonline.net/lote/detalhe/72608", "CULTIVADOR, FR361539, UND ZANIN")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=HYPERLINK("https://leilaoonline.net/lote/detalhe/72591", "14068")</f>
      </c>
      <c r="B34" s="4" t="s">
        <f>=HYPERLINK("https://leilaoonline.net/lote/detalhe/72591", " CULTIVADOR JUMIL, FR107901, UND ZANIN")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=HYPERLINK("https://leilaoonline.net/lote/detalhe/72596", "14128")</f>
      </c>
      <c r="B35" s="4" t="s">
        <f>=HYPERLINK("https://leilaoonline.net/lote/detalhe/72596", " BAÚ, S/FR, UND ZANIN")</f>
      </c>
      <c r="C35" s="4" t="inlineStr">
        <is>
          <t>Vendido</t>
        </is>
      </c>
      <c r="D35" s="4" t="inlineStr">
        <is>
          <t>14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=HYPERLINK("https://leilaoonline.net/lote/detalhe/72592", "14129")</f>
      </c>
      <c r="B36" s="4" t="s">
        <f>=HYPERLINK("https://leilaoonline.net/lote/detalhe/72592", " BAÚ, S/FR, UND ZANIN")</f>
      </c>
      <c r="C36" s="4" t="inlineStr">
        <is>
          <t>Vendido</t>
        </is>
      </c>
      <c r="D36" s="4" t="inlineStr">
        <is>
          <t>4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=HYPERLINK("https://leilaoonline.net/lote/detalhe/72594", "14133")</f>
      </c>
      <c r="B37" s="4" t="s">
        <f>=HYPERLINK("https://leilaoonline.net/lote/detalhe/72594", " 02 COFRES, S/FR, UND ZANIN")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=HYPERLINK("https://leilaoonline.net/lote/detalhe/72595", "14135")</f>
      </c>
      <c r="B38" s="4" t="s">
        <f>=HYPERLINK("https://leilaoonline.net/lote/detalhe/72595", " CAMINHÃO M.BENZ AXOR 3344 S 6X4, ANO 2014/2014, FR362082, UND ZANIN")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56.000,00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=HYPERLINK("https://leilaoonline.net/lote/detalhe/72609", "14150")</f>
      </c>
      <c r="B39" s="4" t="s">
        <f>=HYPERLINK("https://leilaoonline.net/lote/detalhe/72609", "07 BOMBAS GILBARCO  - SF , UND ZANIN  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6.750,00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=HYPERLINK("https://leilaoonline.net/lote/detalhe/72597", "15482")</f>
      </c>
      <c r="B40" s="4" t="s">
        <f>=HYPERLINK("https://leilaoonline.net/lote/detalhe/72597", " TRATOR CASE 180 ANO 2010, FR93328, UND BONFIM")</f>
      </c>
      <c r="C40" s="4" t="inlineStr">
        <is>
          <t>Vendido</t>
        </is>
      </c>
      <c r="D40" s="4" t="inlineStr">
        <is>
          <t>70</t>
        </is>
      </c>
      <c r="E40" s="5" t="inlineStr">
        <is>
          <t>56.500,00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=HYPERLINK("https://leilaoonline.net/lote/detalhe/72599", "15486")</f>
      </c>
      <c r="B41" s="4" t="s">
        <f>=HYPERLINK("https://leilaoonline.net/lote/detalhe/72599", " CAMINHÃO M. BENZ AXOR 3344S 2006/2006, FR360409, UND BONFIM")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58.000,00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=HYPERLINK("https://leilaoonline.net/lote/detalhe/72600", "15489")</f>
      </c>
      <c r="B42" s="4" t="s">
        <f>=HYPERLINK("https://leilaoonline.net/lote/detalhe/72600", " REBOQUE RANDON 12,50M 2010/2011, FR82638, UND BONFIM")</f>
      </c>
      <c r="C42" s="4" t="inlineStr">
        <is>
          <t>Vendido</t>
        </is>
      </c>
      <c r="D42" s="4" t="inlineStr">
        <is>
          <t>51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=HYPERLINK("https://leilaoonline.net/lote/detalhe/72598", "15491")</f>
      </c>
      <c r="B43" s="4" t="s">
        <f>=HYPERLINK("https://leilaoonline.net/lote/detalhe/72598", " REBOQUE SOUFER 12,50M 2012/2012, FR164197, UND BONFIM")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=HYPERLINK("https://leilaoonline.net/lote/detalhe/72601", "15494")</f>
      </c>
      <c r="B44" s="4" t="s">
        <f>=HYPERLINK("https://leilaoonline.net/lote/detalhe/72601", " REBOQUE SOUFER 12,50M 2012/2012, FR164439, UND BONFIM")</f>
      </c>
      <c r="C44" s="4" t="inlineStr">
        <is>
          <t>Não vendido</t>
        </is>
      </c>
      <c r="D44" s="4" t="inlineStr">
        <is>
          <t>45</t>
        </is>
      </c>
      <c r="E44" s="5" t="inlineStr">
        <is>
          <t>34.000,00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=HYPERLINK("https://leilaoonline.net/lote/detalhe/72602", "15495")</f>
      </c>
      <c r="B45" s="4" t="s">
        <f>=HYPERLINK("https://leilaoonline.net/lote/detalhe/72602", " REBOQUE SOUFER 12,50M 2012/2012, FR164425, UND BONFIM")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=HYPERLINK("https://leilaoonline.net/lote/detalhe/72603", "15500")</f>
      </c>
      <c r="B46" s="4" t="s">
        <f>=HYPERLINK("https://leilaoonline.net/lote/detalhe/72603", " REBOQUE RANDON 12,50M 2010/2010, FR46859, UND BONFIM")</f>
      </c>
      <c r="C46" s="4" t="inlineStr">
        <is>
          <t>Vendido</t>
        </is>
      </c>
      <c r="D46" s="4" t="inlineStr">
        <is>
          <t>40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=HYPERLINK("https://leilaoonline.net/lote/detalhe/72605", "15501")</f>
      </c>
      <c r="B47" s="4" t="s">
        <f>=HYPERLINK("https://leilaoonline.net/lote/detalhe/72605", " REBOQUE RANDON 12,50M 2010/2010, FR46860, UND BONFIM")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27.500,00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=HYPERLINK("https://leilaoonline.net/lote/detalhe/72604", "15502")</f>
      </c>
      <c r="B48" s="4" t="s">
        <f>=HYPERLINK("https://leilaoonline.net/lote/detalhe/72604", " REBOQUE RANDON 12,50M 2010/2011, FR86682, UND BONFIM")</f>
      </c>
      <c r="C48" s="4" t="inlineStr">
        <is>
          <t>Vendido</t>
        </is>
      </c>
      <c r="D48" s="4" t="inlineStr">
        <is>
          <t>50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=HYPERLINK("https://leilaoonline.net/lote/detalhe/72606", "15524")</f>
      </c>
      <c r="B49" s="4" t="s">
        <f>=HYPERLINK("https://leilaoonline.net/lote/detalhe/72606", " SEMI REBOQUE USICAMP 12,50M 2008/2008, FR88508, UND BONFIM")</f>
      </c>
      <c r="C49" s="4" t="inlineStr">
        <is>
          <t>Vendido</t>
        </is>
      </c>
      <c r="D49" s="4" t="inlineStr">
        <is>
          <t>28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=HYPERLINK("https://leilaoonline.net/lote/detalhe/72610", "15525")</f>
      </c>
      <c r="B50" s="4" t="s">
        <f>=HYPERLINK("https://leilaoonline.net/lote/detalhe/72610", "SUCATA DE PONTE ROLANTE S/ CARINHO, SF , UND BONFIM ")</f>
      </c>
      <c r="C50" s="4" t="inlineStr">
        <is>
          <t>Vendido</t>
        </is>
      </c>
      <c r="D50" s="4" t="inlineStr">
        <is>
          <t>3</t>
        </is>
      </c>
      <c r="E50" s="5" t="inlineStr">
        <is>
          <t>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=HYPERLINK("https://leilaoonline.net/lote/detalhe/72611", "15526")</f>
      </c>
      <c r="B51" s="4" t="s">
        <f>=HYPERLINK("https://leilaoonline.net/lote/detalhe/72611", " 5 TANQUES S/ USO DIVERSOS e 4 BOCAS DE VISITAS- OBS: (4 TANQUES A36 60M3 E 1 TANQUE A3630M3 ),SF. UND BONFIM ")</f>
      </c>
      <c r="C51" s="4" t="inlineStr">
        <is>
          <t>Não vendido</t>
        </is>
      </c>
      <c r="D51" s="4" t="inlineStr">
        <is>
          <t>57</t>
        </is>
      </c>
      <c r="E51" s="5" t="inlineStr">
        <is>
          <t>72.550,00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=HYPERLINK("https://leilaoonline.net/lote/detalhe/72612", "15527")</f>
      </c>
      <c r="B52" s="4" t="s">
        <f>=HYPERLINK("https://leilaoonline.net/lote/detalhe/72612", "REBOQUE 4E RANDOM 12,50M, ANO 2010/2010 , FR 82619- UND. BONFIM ")</f>
      </c>
      <c r="C52" s="4" t="inlineStr">
        <is>
          <t>Não vendido</t>
        </is>
      </c>
      <c r="D52" s="4" t="inlineStr">
        <is>
          <t>64</t>
        </is>
      </c>
      <c r="E52" s="5" t="inlineStr">
        <is>
          <t>39.500,00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=HYPERLINK("https://leilaoonline.net/lote/detalhe/72613", "15528")</f>
      </c>
      <c r="B53" s="4" t="s">
        <f>=HYPERLINK("https://leilaoonline.net/lote/detalhe/72613", "SEMI REBOQUE USICAMP 12,50M, ANO 2008/2008 , FR 88510- UND. BONFIM 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=HYPERLINK("https://leilaoonline.net/lote/detalhe/72638", "17082")</f>
      </c>
      <c r="B54" s="4" t="s">
        <f>=HYPERLINK("https://leilaoonline.net/lote/detalhe/72638", "SUCATA DE VÁLVULAS INDUSTRIAIS DIVERSAS - UNIDADE PARAGUAÇU")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=HYPERLINK("https://leilaoonline.net/lote/detalhe/72134", "17083")</f>
      </c>
      <c r="B55" s="4" t="s">
        <f>=HYPERLINK("https://leilaoonline.net/lote/detalhe/72134", "1 UND ALTERNADOR CAP 1500 KVA KW 1200 MOD. LD4 1500, S/FR, UND PARAGUAÇU")</f>
      </c>
      <c r="C55" s="4" t="inlineStr">
        <is>
          <t>Vendido</t>
        </is>
      </c>
      <c r="D55" s="4" t="inlineStr">
        <is>
          <t>15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=HYPERLINK("https://leilaoonline.net/lote/detalhe/72135", "17084")</f>
      </c>
      <c r="B56" s="4" t="s">
        <f>=HYPERLINK("https://leilaoonline.net/lote/detalhe/72135", "FLOTO DECANTADOR TRATAMENTO DE CALDO, INVENTÁRIO 78466, PATRIMÔNIO: 25094 - UNIDADE: IPAUSSU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=HYPERLINK("https://leilaoonline.net/lote/detalhe/72136", "17085")</f>
      </c>
      <c r="B57" s="4" t="s">
        <f>=HYPERLINK("https://leilaoonline.net/lote/detalhe/72136", "TANQUE DE ACO CARBONO 2,50X2,50X3,00M , PATRIMONIO: 233550, UNIDADE MARACAÍ")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=HYPERLINK("https://leilaoonline.net/lote/detalhe/72555", "17086")</f>
      </c>
      <c r="B58" s="4" t="s">
        <f>=HYPERLINK("https://leilaoonline.net/lote/detalhe/72555", "TRATOR CORTE GRAMA  MOD 42L18G60X8A, INVENTÁRIO: 229292 - UNIDADE TARUMÃ")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4.400,00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=HYPERLINK("https://leilaoonline.net/lote/detalhe/72723", "17099")</f>
      </c>
      <c r="B59" s="4" t="s">
        <f>=HYPERLINK("https://leilaoonline.net/lote/detalhe/72723", "TANQUE MATRIX HORIZONTAL COMBUSTANQ,ANO 2010, M39 DNA ETANOL COM CAP. PARA 30.000 LTS,  LOC.São José dos Campos ")</f>
      </c>
      <c r="C59" s="4" t="inlineStr">
        <is>
          <t>Vendido</t>
        </is>
      </c>
      <c r="D59" s="4" t="inlineStr">
        <is>
          <t>20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=HYPERLINK("https://leilaoonline.net/lote/detalhe/72765", "17100")</f>
      </c>
      <c r="B60" s="4" t="s">
        <f>=HYPERLINK("https://leilaoonline.net/lote/detalhe/72765", "4 Cilindros do Tensor da Esteira, 1 Cilindro do Giro Case,3 Motor do Extrator Primário, 3 Bomba de Fluxo de Alta, 2 Motor do Radiador de Óleo, 1 Motor PG, 2 Cilindro da Carregadeira ,3 Bomba , 21 dentes, 1 Motor do Extrator Secundário, 2 Motor Charllynn 10000- loc. CAARAPÓ/ MT")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=HYPERLINK("https://leilaoonline.net/lote/detalhe/72133", "18007")</f>
      </c>
      <c r="B61" s="4" t="s">
        <f>=HYPERLINK("https://leilaoonline.net/lote/detalhe/72133", "CHEVROLET S10/ ADVANTANGE D4X2, ANO 2010/2011, FLEX, FR163014, UND JATAÍ")</f>
      </c>
      <c r="C61" s="4" t="inlineStr">
        <is>
          <t>Vendido</t>
        </is>
      </c>
      <c r="D61" s="4" t="inlineStr">
        <is>
          <t>44</t>
        </is>
      </c>
      <c r="E61" s="5" t="inlineStr">
        <is>
          <t>19.000,00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=HYPERLINK("https://leilaoonline.net/lote/detalhe/72130", "18044")</f>
      </c>
      <c r="B62" s="4" t="s">
        <f>=HYPERLINK("https://leilaoonline.net/lote/detalhe/72130", "TRATOR VALTRA BH 210I 4X4, ANO 2015, FR188929, SÉRIE V210409346, UND JATAÍ")</f>
      </c>
      <c r="C62" s="4" t="inlineStr">
        <is>
          <t>Vendido</t>
        </is>
      </c>
      <c r="D62" s="4" t="inlineStr">
        <is>
          <t>112</t>
        </is>
      </c>
      <c r="E62" s="5" t="inlineStr">
        <is>
          <t>131.000,00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=HYPERLINK("https://leilaoonline.net/lote/detalhe/72131", "18045")</f>
      </c>
      <c r="B63" s="4" t="s">
        <f>=HYPERLINK("https://leilaoonline.net/lote/detalhe/72131", "TRATOR VALTRA BH 210I 4X4, ANO 2015, FR188938, SÉRIE V210408650, UND JATAÍ")</f>
      </c>
      <c r="C63" s="4" t="inlineStr">
        <is>
          <t>Não vendido</t>
        </is>
      </c>
      <c r="D63" s="4" t="inlineStr">
        <is>
          <t>102</t>
        </is>
      </c>
      <c r="E63" s="5" t="inlineStr">
        <is>
          <t>136.000,00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=HYPERLINK("https://leilaoonline.net/lote/detalhe/72132", "18046")</f>
      </c>
      <c r="B64" s="4" t="s">
        <f>=HYPERLINK("https://leilaoonline.net/lote/detalhe/72132", "TRATOR VALTRA BH 210I 4X4, ANO 2014, FR88149, SÉRIE AVTT2016KEM000517, UND JATAÍ")</f>
      </c>
      <c r="C64" s="4" t="inlineStr">
        <is>
          <t>Vendido</t>
        </is>
      </c>
      <c r="D64" s="4" t="inlineStr">
        <is>
          <t>121</t>
        </is>
      </c>
      <c r="E64" s="5" t="inlineStr">
        <is>
          <t>142.000,00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=HYPERLINK("https://leilaoonline.net/lote/detalhe/72782", "20000")</f>
      </c>
      <c r="B65" s="4" t="s">
        <f>=HYPERLINK("https://leilaoonline.net/lote/detalhe/72782", "COLHEDORA J DEERE 3522 2L , ANO 2010, FR 32227, ( FUNCIONANDO) LOC. COSTA PINTO ")</f>
      </c>
      <c r="C65" s="4" t="inlineStr">
        <is>
          <t>Não vendido</t>
        </is>
      </c>
      <c r="D65" s="4" t="inlineStr">
        <is>
          <t>49</t>
        </is>
      </c>
      <c r="E65" s="5" t="inlineStr">
        <is>
          <t>34.250,00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=HYPERLINK("https://leilaoonline.net/lote/detalhe/72828", "20001")</f>
      </c>
      <c r="B66" s="4" t="s">
        <f>=HYPERLINK("https://leilaoonline.net/lote/detalhe/72828", "5 UND. NOBREAK GE LP33 20 KVA, 1,290 x 0,503 x 0,771 , SF , LOC. FARIA LIMA / SP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=HYPERLINK("https://leilaoonline.net/lote/detalhe/72829", "20002")</f>
      </c>
      <c r="B67" s="4" t="s">
        <f>=HYPERLINK("https://leilaoonline.net/lote/detalhe/72829", "1 UND. NOBREAK 80 KVA NXA EMERSON , 1,600 x 0,600 x 0,800, S/ PATRIMONIO, LOC. COSTA PINTO / CAR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=HYPERLINK("https://leilaoonline.net/lote/detalhe/72148", "20225")</f>
      </c>
      <c r="B68" s="4" t="s">
        <f>=HYPERLINK("https://leilaoonline.net/lote/detalhe/72148", " CARRETA ABRIGO FAB.PRÓPRIA, FR57136, UND COSTA PINTO")</f>
      </c>
      <c r="C68" s="4" t="inlineStr">
        <is>
          <t>Vendido</t>
        </is>
      </c>
      <c r="D68" s="4" t="inlineStr">
        <is>
          <t>15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=HYPERLINK("https://leilaoonline.net/lote/detalhe/72811", "20261")</f>
      </c>
      <c r="B69" s="4" t="s">
        <f>=HYPERLINK("https://leilaoonline.net/lote/detalhe/72811", "R/RANDONSP RQ CA 12,5M, ANO 2012/2012, FR139439, UND C PINTO")</f>
      </c>
      <c r="C69" s="4" t="inlineStr">
        <is>
          <t>Não vendido</t>
        </is>
      </c>
      <c r="D69" s="4" t="inlineStr">
        <is>
          <t>52</t>
        </is>
      </c>
      <c r="E69" s="5" t="inlineStr">
        <is>
          <t>40.500,00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=HYPERLINK("https://leilaoonline.net/lote/detalhe/72812", "20269")</f>
      </c>
      <c r="B70" s="4" t="s">
        <f>=HYPERLINK("https://leilaoonline.net/lote/detalhe/72812", "R/RANDONSP RQ CA 12,5M, ANO 2012/2012, FR139445, UND C PINTO")</f>
      </c>
      <c r="C70" s="4" t="inlineStr">
        <is>
          <t>Não vendido</t>
        </is>
      </c>
      <c r="D70" s="4" t="inlineStr">
        <is>
          <t>63</t>
        </is>
      </c>
      <c r="E70" s="5" t="inlineStr">
        <is>
          <t>46.000,00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=HYPERLINK("https://leilaoonline.net/lote/detalhe/72147", "20321")</f>
      </c>
      <c r="B71" s="4" t="s">
        <f>=HYPERLINK("https://leilaoonline.net/lote/detalhe/72147", " MOTONIVELADORA XCMG GR180, ANO 2013, FR50219, UND COSTA PINTO")</f>
      </c>
      <c r="C71" s="4" t="inlineStr">
        <is>
          <t>Não vendido</t>
        </is>
      </c>
      <c r="D71" s="4" t="inlineStr">
        <is>
          <t>71</t>
        </is>
      </c>
      <c r="E71" s="5" t="inlineStr">
        <is>
          <t>61.000,00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=HYPERLINK("https://leilaoonline.net/lote/detalhe/72150", "20351")</f>
      </c>
      <c r="B72" s="4" t="s">
        <f>=HYPERLINK("https://leilaoonline.net/lote/detalhe/72150", "ARADO CIVEMASA, FR57585, UND C. PINTO")</f>
      </c>
      <c r="C72" s="4" t="inlineStr">
        <is>
          <t>Não vendido</t>
        </is>
      </c>
      <c r="D72" s="4" t="inlineStr">
        <is>
          <t>28</t>
        </is>
      </c>
      <c r="E72" s="5" t="inlineStr">
        <is>
          <t>9.500,00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=HYPERLINK("https://leilaoonline.net/lote/detalhe/72149", "20352")</f>
      </c>
      <c r="B73" s="4" t="s">
        <f>=HYPERLINK("https://leilaoonline.net/lote/detalhe/72149", " CARRETINHA, FR57138, UND COSTA PINTO")</f>
      </c>
      <c r="C73" s="4" t="inlineStr">
        <is>
          <t>Vendido</t>
        </is>
      </c>
      <c r="D73" s="4" t="inlineStr">
        <is>
          <t>6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=HYPERLINK("https://leilaoonline.net/lote/detalhe/72760", "20373")</f>
      </c>
      <c r="B74" s="4" t="s">
        <f>=HYPERLINK("https://leilaoonline.net/lote/detalhe/72760", "ESTABILIZADOR DE TENSÃO APICE  - LOC. COSTA PINTO 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2.550,00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=HYPERLINK("https://leilaoonline.net/lote/detalhe/72156", "21192")</f>
      </c>
      <c r="B75" s="4" t="s">
        <f>=HYPERLINK("https://leilaoonline.net/lote/detalhe/72156", " PA-CARREGADEIRA  CAT 950, ANO 2012, FR58512, UND COSTA PINTO")</f>
      </c>
      <c r="C75" s="4" t="inlineStr">
        <is>
          <t>Não vendido</t>
        </is>
      </c>
      <c r="D75" s="4" t="inlineStr">
        <is>
          <t>87</t>
        </is>
      </c>
      <c r="E75" s="5" t="inlineStr">
        <is>
          <t>147.000,00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=HYPERLINK("https://leilaoonline.net/lote/detalhe/72784", "23000")</f>
      </c>
      <c r="B76" s="4" t="s">
        <f>=HYPERLINK("https://leilaoonline.net/lote/detalhe/72784", "COLHEDORA J DEERE 3522 2L , ANO 2012, FR 32233, ( FUNCIONANDO) LOC. SÃO FRANCISCO ")</f>
      </c>
      <c r="C76" s="4" t="inlineStr">
        <is>
          <t>Não vendido</t>
        </is>
      </c>
      <c r="D76" s="4" t="inlineStr">
        <is>
          <t>47</t>
        </is>
      </c>
      <c r="E76" s="5" t="inlineStr">
        <is>
          <t>33.250,00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=HYPERLINK("https://leilaoonline.net/lote/detalhe/72783", "23001")</f>
      </c>
      <c r="B77" s="4" t="s">
        <f>=HYPERLINK("https://leilaoonline.net/lote/detalhe/72783", "COLHEDORA J DEERE 3522 2L , ANO 2010, FR 50144, ( FUNCIONANDO) LOC. SÃO FRANCISCO 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25.750,00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=HYPERLINK("https://leilaoonline.net/lote/detalhe/72155", "24341")</f>
      </c>
      <c r="B78" s="4" t="s">
        <f>=HYPERLINK("https://leilaoonline.net/lote/detalhe/72155", " CARREGADEIRA MOTOCANA, ANO 1996, FR93216, UND BOM RETIRO")</f>
      </c>
      <c r="C78" s="4" t="inlineStr">
        <is>
          <t>Vendido</t>
        </is>
      </c>
      <c r="D78" s="4" t="inlineStr">
        <is>
          <t>57</t>
        </is>
      </c>
      <c r="E78" s="5" t="inlineStr">
        <is>
          <t>42.000,00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=HYPERLINK("https://leilaoonline.net/lote/detalhe/72151", "24363")</f>
      </c>
      <c r="B79" s="4" t="s">
        <f>=HYPERLINK("https://leilaoonline.net/lote/detalhe/72151", "COLHEDORA J DEERE  3520, ANO,,,, FR 163627, UND. B. RETIRO - não funciona")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=HYPERLINK("https://leilaoonline.net/lote/detalhe/72152", "24364")</f>
      </c>
      <c r="B80" s="4" t="s">
        <f>=HYPERLINK("https://leilaoonline.net/lote/detalhe/72152", "COLHEDOR J.DEERE 3522, ANO....., FR23622, UND B.RETIRO - não funciona")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=HYPERLINK("https://leilaoonline.net/lote/detalhe/72153", "24365")</f>
      </c>
      <c r="B81" s="4" t="s">
        <f>=HYPERLINK("https://leilaoonline.net/lote/detalhe/72153", "COLHEDOR J.DEERE 3520, ANO....., FR163624, UND B.RETIRO  - não funciona")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=HYPERLINK("https://leilaoonline.net/lote/detalhe/72154", "24371")</f>
      </c>
      <c r="B82" s="4" t="s">
        <f>=HYPERLINK("https://leilaoonline.net/lote/detalhe/72154", "TRATOR NEW HOLLAND T7 245, ANO 2015, FR50939, SÉRIE HCC7245PECP21470, UND B.RETIRO")</f>
      </c>
      <c r="C82" s="4" t="inlineStr">
        <is>
          <t>Não vendido</t>
        </is>
      </c>
      <c r="D82" s="4" t="inlineStr">
        <is>
          <t>119</t>
        </is>
      </c>
      <c r="E82" s="5" t="inlineStr">
        <is>
          <t>150.000,00</t>
        </is>
      </c>
      <c r="F8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2026-04-15T06:06:39.00Z</dcterms:created>
  <dc:creator>Tellks Tecnologia</dc:creator>
  <cp:revision>0</cp:revision>
</cp:coreProperties>
</file>