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A4, FORD CARGO 1517, VW 31.310, IVECO, MÁQ. INDUSTRIAIS, VESTUÁRIO, UTENSÍLIOS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09/12/2020 08:45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=HYPERLINK("https://leilaoonline.net/lote/detalhe/65923", "001")</f>
      </c>
      <c r="B11" s="4" t="s">
        <f>=HYPERLINK("https://leilaoonline.net/lote/detalhe/65923", "FORD CARGO 1517E ANO 2010. COM GUINDASTE MADAL 10 TON. (SISTEMA RODOFERROVIÁRIO)")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=HYPERLINK("https://leilaoonline.net/lote/detalhe/65789", "002")</f>
      </c>
      <c r="B12" s="4" t="s">
        <f>=HYPERLINK("https://leilaoonline.net/lote/detalhe/65789", "[ LANCE POR UNIDADE ] APROX. 594.010 UNIDADES DE CAPACITORES")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0,19</t>
        </is>
      </c>
      <c r="F12" s="4" t="inlineStr">
        <is>
          <t>0.01</t>
        </is>
      </c>
    </row>
    <row collapsed="false" customFormat="false" customHeight="false" hidden="false" ht="12.1" outlineLevel="0" r="13">
      <c r="A13" s="5" t="s">
        <f>=HYPERLINK("https://leilaoonline.net/lote/detalhe/65794", "003")</f>
      </c>
      <c r="B13" s="4" t="s">
        <f>=HYPERLINK("https://leilaoonline.net/lote/detalhe/65794", "APROX. 5.000 PEÇAS DE ROUPAS, CALÇADOS E ACESSÓRIOS. LINHA INFANTIL  (LILICA RIPILICA, TIGOR T TIGRE, MARISOL, MALWEE, PIMPOLHO, AMORIM BABY, PAKITA, TOKE ENTRE OUTROS)")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71.000,00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=HYPERLINK("https://leilaoonline.net/lote/detalhe/65788", "004")</f>
      </c>
      <c r="B14" s="4" t="s">
        <f>=HYPERLINK("https://leilaoonline.net/lote/detalhe/65788", "APROX. 900 PEÇAS DE ROUPAS FEMININAS ADULTAS: CALÇAS JEANS, BERMUDAS, SHORTS, BLUSAS, VESTIDOS, BATAS ETC. DIVERSAS MARCAS CONHECIDAS.")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=HYPERLINK("https://leilaoonline.net/lote/detalhe/65924", "005")</f>
      </c>
      <c r="B15" s="4" t="s">
        <f>=HYPERLINK("https://leilaoonline.net/lote/detalhe/65924", "VW 8.160 DRC; ANO 2013/2014. EM FUNCIONAMENTO")</f>
      </c>
      <c r="C15" s="4" t="inlineStr">
        <is>
          <t>Vendido</t>
        </is>
      </c>
      <c r="D15" s="4" t="inlineStr">
        <is>
          <t>1</t>
        </is>
      </c>
      <c r="E15" s="5" t="inlineStr">
        <is>
          <t>115.000,00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=HYPERLINK("https://leilaoonline.net/lote/detalhe/67934", "006")</f>
      </c>
      <c r="B16" s="4" t="s">
        <f>=HYPERLINK("https://leilaoonline.net/lote/detalhe/67934", "[ VÍDEO ] CAMINHÃO VW 8.150E DELIVERY. ANO 2010/10")</f>
      </c>
      <c r="C16" s="4" t="inlineStr">
        <is>
          <t>Vendido</t>
        </is>
      </c>
      <c r="D16" s="4" t="inlineStr">
        <is>
          <t>71</t>
        </is>
      </c>
      <c r="E16" s="5" t="inlineStr">
        <is>
          <t>67.750,00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=HYPERLINK("https://leilaoonline.net/lote/detalhe/66010", "007")</f>
      </c>
      <c r="B17" s="4" t="s">
        <f>=HYPERLINK("https://leilaoonline.net/lote/detalhe/66010", "[ VÍDEOS ] Motoniveladora Dresser. Mod. 140-C. Ano 1988")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=HYPERLINK("https://leilaoonline.net/lote/detalhe/66008", "008")</f>
      </c>
      <c r="B18" s="4" t="s">
        <f>=HYPERLINK("https://leilaoonline.net/lote/detalhe/66008", "Motoniveladora Caterpillar mod 120-B ano 1979 (sem cabeçote)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=HYPERLINK("https://leilaoonline.net/lote/detalhe/66011", "009")</f>
      </c>
      <c r="B19" s="4" t="s">
        <f>=HYPERLINK("https://leilaoonline.net/lote/detalhe/66011", "[ VÍDEOS ] Pá Carregadeira Caterpillar. Mod. 941-B. Ano 1973")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34.800,00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=HYPERLINK("https://leilaoonline.net/lote/detalhe/66009", "010")</f>
      </c>
      <c r="B20" s="4" t="s">
        <f>=HYPERLINK("https://leilaoonline.net/lote/detalhe/66009", "[ VÍDEOS ] Motoniveladora Hubber - Warco. Mod. 135-M. Ano 1974. Equipada com motor Scania P 93-H. Ano 1995/1996.")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=HYPERLINK("https://leilaoonline.net/lote/detalhe/65783", "011")</f>
      </c>
      <c r="B21" s="4" t="s">
        <f>=HYPERLINK("https://leilaoonline.net/lote/detalhe/65783", "Lote com aprox. 47.000 unidades de CABIDES")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=HYPERLINK("https://leilaoonline.net/lote/detalhe/65784", "012")</f>
      </c>
      <c r="B22" s="4" t="s">
        <f>=HYPERLINK("https://leilaoonline.net/lote/detalhe/65784", "Lote com aprox. 16.000 unidades de CABIDES")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=HYPERLINK("https://leilaoonline.net/lote/detalhe/65799", "013")</f>
      </c>
      <c r="B23" s="4" t="s">
        <f>=HYPERLINK("https://leilaoonline.net/lote/detalhe/65799", "Lote com aprox. 2.000 unidades de CABIDES")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2.800,00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=HYPERLINK("https://leilaoonline.net/lote/detalhe/65791", "014")</f>
      </c>
      <c r="B24" s="4" t="s">
        <f>=HYPERLINK("https://leilaoonline.net/lote/detalhe/65791", "Aprox. 20 Tambores contendo Ferro Dextrano 10% (aprox. 600,00 kg)")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=HYPERLINK("https://leilaoonline.net/lote/detalhe/67947", "015")</f>
      </c>
      <c r="B25" s="4" t="s">
        <f>=HYPERLINK("https://leilaoonline.net/lote/detalhe/67947", "FORD CORCEL. GASOLINA. ANO 1976")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=HYPERLINK("https://leilaoonline.net/lote/detalhe/67503", "020")</f>
      </c>
      <c r="B26" s="4" t="s">
        <f>=HYPERLINK("https://leilaoonline.net/lote/detalhe/67503", " Máquina filmadora Yashica mod. 8 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=HYPERLINK("https://leilaoonline.net/lote/detalhe/67502", "021")</f>
      </c>
      <c r="B27" s="4" t="s">
        <f>=HYPERLINK("https://leilaoonline.net/lote/detalhe/67502", " Máquina de escrever. Anos 30. Olivetti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=HYPERLINK("https://leilaoonline.net/lote/detalhe/67504", "022")</f>
      </c>
      <c r="B28" s="4" t="s">
        <f>=HYPERLINK("https://leilaoonline.net/lote/detalhe/67504", "[ VÍDEO ] Caixa Registradora. Anos 30. Amount Purchased")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=HYPERLINK("https://leilaoonline.net/lote/detalhe/67506", "023")</f>
      </c>
      <c r="B29" s="4" t="s">
        <f>=HYPERLINK("https://leilaoonline.net/lote/detalhe/67506", " 04 faróis Cilibrim  GE")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=HYPERLINK("https://leilaoonline.net/lote/detalhe/67505", "024")</f>
      </c>
      <c r="B30" s="4" t="s">
        <f>=HYPERLINK("https://leilaoonline.net/lote/detalhe/67505", " 01 farol de Ford. Ano 29. 6 Volts")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=HYPERLINK("https://leilaoonline.net/lote/detalhe/67822", "025")</f>
      </c>
      <c r="B31" s="4" t="s">
        <f>=HYPERLINK("https://leilaoonline.net/lote/detalhe/67822", "Cristaleira de mogno. Década de 1940")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=HYPERLINK("https://leilaoonline.net/lote/detalhe/68618", "026")</f>
      </c>
      <c r="B32" s="4" t="s">
        <f>=HYPERLINK("https://leilaoonline.net/lote/detalhe/68618",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=HYPERLINK("https://leilaoonline.net/lote/detalhe/68619", "027")</f>
      </c>
      <c r="B33" s="4" t="s">
        <f>=HYPERLINK("https://leilaoonline.net/lote/detalhe/68619", "APROX. 37 UN  DE MOEDAS/ DINHEIRO ANTIGO (ver especificações)")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=HYPERLINK("https://leilaoonline.net/lote/detalhe/67340", "030")</f>
      </c>
      <c r="B34" s="4" t="s">
        <f>=HYPERLINK("https://leilaoonline.net/lote/detalhe/67340", "Equipamentos diversos: 01 máquina de escrever, 01 aparelho de fax, 01 aparelho de som,  02 crossovers, 02 equalizadores e 03 aparelhos de MD")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=HYPERLINK("https://leilaoonline.net/lote/detalhe/67339", "031")</f>
      </c>
      <c r="B35" s="4" t="s">
        <f>=HYPERLINK("https://leilaoonline.net/lote/detalhe/67339", "Transformador  trifásico - 380 voltz - 75 KVA")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=HYPERLINK("https://leilaoonline.net/lote/detalhe/65815", "050")</f>
      </c>
      <c r="B36" s="4" t="s">
        <f>=HYPERLINK("https://leilaoonline.net/lote/detalhe/65815", "Churrasqueira elétrica, gás e carvão pouco usada capacidade para 30 espeto em 30 minutos")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=HYPERLINK("https://leilaoonline.net/lote/detalhe/65905", "051")</f>
      </c>
      <c r="B37" s="4" t="s">
        <f>=HYPERLINK("https://leilaoonline.net/lote/detalhe/65905", "Ar condicionado marca Midea. 22.000 BTU.")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=HYPERLINK("https://leilaoonline.net/lote/detalhe/65906", "052")</f>
      </c>
      <c r="B38" s="4" t="s">
        <f>=HYPERLINK("https://leilaoonline.net/lote/detalhe/65906", "PISCINA SEM MECANIZAÇÃO. 50.000 LITROS.")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=HYPERLINK("https://leilaoonline.net/lote/detalhe/67507", "053")</f>
      </c>
      <c r="B39" s="4" t="s">
        <f>=HYPERLINK("https://leilaoonline.net/lote/detalhe/67507", "CAMINHÃO TRANSBORDO VW 31.310. Basculante. Ano 2005/ 2005")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=HYPERLINK("https://leilaoonline.net/lote/detalhe/67508", "054")</f>
      </c>
      <c r="B40" s="4" t="s">
        <f>=HYPERLINK("https://leilaoonline.net/lote/detalhe/67508", "Iveco/ Daily  ano 2011/2011")</f>
      </c>
      <c r="C40" s="4" t="inlineStr">
        <is>
          <t>Vendido</t>
        </is>
      </c>
      <c r="D40" s="4" t="inlineStr">
        <is>
          <t>2</t>
        </is>
      </c>
      <c r="E40" s="5" t="inlineStr">
        <is>
          <t>40.000,00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=HYPERLINK("https://leilaoonline.net/lote/detalhe/65785", "200")</f>
      </c>
      <c r="B41" s="4" t="s">
        <f>=HYPERLINK("https://leilaoonline.net/lote/detalhe/65785", " MOINHO PARA MILHO COMPLETO CAP. 450 KG/HR")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=HYPERLINK("https://leilaoonline.net/lote/detalhe/65786", "201")</f>
      </c>
      <c r="B42" s="4" t="s">
        <f>=HYPERLINK("https://leilaoonline.net/lote/detalhe/65786", " BALANÇA EMPACOTADORA")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=HYPERLINK("https://leilaoonline.net/lote/detalhe/65787", "202")</f>
      </c>
      <c r="B43" s="4" t="s">
        <f>=HYPERLINK("https://leilaoonline.net/lote/detalhe/65787", " MÁQUINA PARA FECHAR/ COLAR")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=HYPERLINK("https://leilaoonline.net/lote/detalhe/65790", "301")</f>
      </c>
      <c r="B44" s="4" t="s">
        <f>=HYPERLINK("https://leilaoonline.net/lote/detalhe/65790", "Aprox. 2.000 peças de botão liga")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=HYPERLINK("https://leilaoonline.net/lote/detalhe/65793", "307")</f>
      </c>
      <c r="B45" s="4" t="s">
        <f>=HYPERLINK("https://leilaoonline.net/lote/detalhe/65793", " Lote com aprox. 13 antenas para TV. Marca Aquário")</f>
      </c>
      <c r="C45" s="4" t="inlineStr">
        <is>
          <t>Vendido</t>
        </is>
      </c>
      <c r="D45" s="4" t="inlineStr">
        <is>
          <t>1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=HYPERLINK("https://leilaoonline.net/lote/detalhe/65796", "312")</f>
      </c>
      <c r="B46" s="4" t="s">
        <f>=HYPERLINK("https://leilaoonline.net/lote/detalhe/65796", " Lote com aprox. 9 bóias de nível, 3 saboneteiras, 6 filtros para piscina e 9 capacetes ")</f>
      </c>
      <c r="C46" s="4" t="inlineStr">
        <is>
          <t>Vendido</t>
        </is>
      </c>
      <c r="D46" s="4" t="inlineStr">
        <is>
          <t>1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=HYPERLINK("https://leilaoonline.net/lote/detalhe/65795", "313")</f>
      </c>
      <c r="B47" s="4" t="s">
        <f>=HYPERLINK("https://leilaoonline.net/lote/detalhe/65795", " Lote com 9 duchas p/ misturador monocomando Worker")</f>
      </c>
      <c r="C47" s="4" t="inlineStr">
        <is>
          <t>Vendido</t>
        </is>
      </c>
      <c r="D47" s="4" t="inlineStr">
        <is>
          <t>1</t>
        </is>
      </c>
      <c r="E47" s="5" t="inlineStr">
        <is>
          <t>450,00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=HYPERLINK("https://leilaoonline.net/lote/detalhe/65800", "323")</f>
      </c>
      <c r="B48" s="4" t="s">
        <f>=HYPERLINK("https://leilaoonline.net/lote/detalhe/65800", " Aprox. 500 peças de cabides de ferro emborrachados. Marca Forever 21")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=HYPERLINK("https://leilaoonline.net/lote/detalhe/65813", "327")</f>
      </c>
      <c r="B49" s="4" t="s">
        <f>=HYPERLINK("https://leilaoonline.net/lote/detalhe/65813", " SUCATA DE 02 CARRINHOS DE BEBÊ VOYAGE. 02 BASES PARA CADEIRINHA E DIVERSOS ACESSÓRIOS")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=HYPERLINK("https://leilaoonline.net/lote/detalhe/65833", "328")</f>
      </c>
      <c r="B50" s="4" t="s">
        <f>=HYPERLINK("https://leilaoonline.net/lote/detalhe/65833", " 100 garrafas pec tonturinha coquetel alcólico 880 ml, validade 2021.")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=HYPERLINK("https://leilaoonline.net/lote/detalhe/65832", "329")</f>
      </c>
      <c r="B51" s="4" t="s">
        <f>=HYPERLINK("https://leilaoonline.net/lote/detalhe/65832", " 100 garrafas pec tonturinha coquetel alcólico 880 ml, validade 2021.")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=HYPERLINK("https://leilaoonline.net/lote/detalhe/65835", "330")</f>
      </c>
      <c r="B52" s="4" t="s">
        <f>=HYPERLINK("https://leilaoonline.net/lote/detalhe/65835", " 100 garrafas pec tonturinha coquetel alcólico 880 ml, validade 2021.")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=HYPERLINK("https://leilaoonline.net/lote/detalhe/65834", "331")</f>
      </c>
      <c r="B53" s="4" t="s">
        <f>=HYPERLINK("https://leilaoonline.net/lote/detalhe/65834", " Sucatas de piscinas tenda barraca e colchão inflável")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=HYPERLINK("https://leilaoonline.net/lote/detalhe/65851", "339")</f>
      </c>
      <c r="B54" s="4" t="s">
        <f>=HYPERLINK("https://leilaoonline.net/lote/detalhe/65851", "Aprox. 370 livros diversos")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=HYPERLINK("https://leilaoonline.net/lote/detalhe/65852", "340")</f>
      </c>
      <c r="B55" s="4" t="s">
        <f>=HYPERLINK("https://leilaoonline.net/lote/detalhe/65852", "Lote com aprox. 25 mochilas ,16 cases, 3 bolsas, 5 estojos, e diversos itens para festas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=HYPERLINK("https://leilaoonline.net/lote/detalhe/65806", "400")</f>
      </c>
      <c r="B56" s="4" t="s">
        <f>=HYPERLINK("https://leilaoonline.net/lote/detalhe/65806", " Lote de Moldes para veleiro de 30 pés e mais peças (ferragens, bancos e moldes extras)")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=HYPERLINK("https://leilaoonline.net/lote/detalhe/65804", "402")</f>
      </c>
      <c r="B57" s="4" t="s">
        <f>=HYPERLINK("https://leilaoonline.net/lote/detalhe/65804", " 05 GARFOS PARA CHURRASCO SEM USO. MODELO CABEÇA DE BOI")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=HYPERLINK("https://leilaoonline.net/lote/detalhe/65801", "405")</f>
      </c>
      <c r="B58" s="4" t="s">
        <f>=HYPERLINK("https://leilaoonline.net/lote/detalhe/65801", " 05 GARFOS PARA CHURRASCO SEM USO. MODELO CABEÇA DE BOI")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=HYPERLINK("https://leilaoonline.net/lote/detalhe/65802", "406")</f>
      </c>
      <c r="B59" s="4" t="s">
        <f>=HYPERLINK("https://leilaoonline.net/lote/detalhe/65802", " 05 GARFOS PARA CHURRASCO SEM USO. MODELO CABEÇA DE BOI")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=HYPERLINK("https://leilaoonline.net/lote/detalhe/65803", "407")</f>
      </c>
      <c r="B60" s="4" t="s">
        <f>=HYPERLINK("https://leilaoonline.net/lote/detalhe/65803", " 05 GARFOS PARA CHURRASCO SEM USO. MODELO CABEÇA DE BOI")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=HYPERLINK("https://leilaoonline.net/lote/detalhe/65805", "408")</f>
      </c>
      <c r="B61" s="4" t="s">
        <f>=HYPERLINK("https://leilaoonline.net/lote/detalhe/65805", " 05 GARFOS PARA CHURRASCO SEM USO. MODELO CABEÇA DE BOI")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=HYPERLINK("https://leilaoonline.net/lote/detalhe/65929", "414")</f>
      </c>
      <c r="B62" s="4" t="s">
        <f>=HYPERLINK("https://leilaoonline.net/lote/detalhe/65929", " Mesa de jantar de 1,50m com 4 cadeiras")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=HYPERLINK("https://leilaoonline.net/lote/detalhe/65954", "415")</f>
      </c>
      <c r="B63" s="4" t="s">
        <f>=HYPERLINK("https://leilaoonline.net/lote/detalhe/65954", " Mesa de jantar de 1,60m com 4 cadeiras")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=HYPERLINK("https://leilaoonline.net/lote/detalhe/65919", "416")</f>
      </c>
      <c r="B64" s="4" t="s">
        <f>=HYPERLINK("https://leilaoonline.net/lote/detalhe/65919", " Aprox. 10 portas sanfonadas. PVC")</f>
      </c>
      <c r="C64" s="4" t="inlineStr">
        <is>
          <t>Vendido</t>
        </is>
      </c>
      <c r="D64" s="4" t="inlineStr">
        <is>
          <t>1</t>
        </is>
      </c>
      <c r="E64" s="5" t="inlineStr">
        <is>
          <t>250,00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=HYPERLINK("https://leilaoonline.net/lote/detalhe/65920", "417")</f>
      </c>
      <c r="B65" s="4" t="s">
        <f>=HYPERLINK("https://leilaoonline.net/lote/detalhe/65920", " Porta de câmara fria. 1.50m de largura em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750,00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=HYPERLINK("https://leilaoonline.net/lote/detalhe/65921", "418")</f>
      </c>
      <c r="B66" s="4" t="s">
        <f>=HYPERLINK("https://leilaoonline.net/lote/detalhe/65921", " Porta câmara. Medidas 0,95 X 1,18m. Com 3 aberturas. Em inox")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=HYPERLINK("https://leilaoonline.net/lote/detalhe/65939", "419")</f>
      </c>
      <c r="B67" s="4" t="s">
        <f>=HYPERLINK("https://leilaoonline.net/lote/detalhe/65939", " Mesa de trabalho quadrada")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=HYPERLINK("https://leilaoonline.net/lote/detalhe/65935", "420")</f>
      </c>
      <c r="B68" s="4" t="s">
        <f>=HYPERLINK("https://leilaoonline.net/lote/detalhe/65935", " Armário de banheiro com pia de sobrepor e vaso com caixa")</f>
      </c>
      <c r="C68" s="4" t="inlineStr">
        <is>
          <t>Vendido</t>
        </is>
      </c>
      <c r="D68" s="4" t="inlineStr">
        <is>
          <t>1</t>
        </is>
      </c>
      <c r="E68" s="5" t="inlineStr">
        <is>
          <t>200,00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=HYPERLINK("https://leilaoonline.net/lote/detalhe/65950", "421")</f>
      </c>
      <c r="B69" s="4" t="s">
        <f>=HYPERLINK("https://leilaoonline.net/lote/detalhe/65950", " CPU e monitor")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=HYPERLINK("https://leilaoonline.net/lote/detalhe/65937", "422")</f>
      </c>
      <c r="B70" s="4" t="s">
        <f>=HYPERLINK("https://leilaoonline.net/lote/detalhe/65937", " Lote prateleiras de aço. Partes e peças sortidas. Vários modelos")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1.900,00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=HYPERLINK("https://leilaoonline.net/lote/detalhe/65942", "423")</f>
      </c>
      <c r="B71" s="4" t="s">
        <f>=HYPERLINK("https://leilaoonline.net/lote/detalhe/65942", " 2 máquinas de gelo (para reparos)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=HYPERLINK("https://leilaoonline.net/lote/detalhe/65918", "424")</f>
      </c>
      <c r="B72" s="4" t="s">
        <f>=HYPERLINK("https://leilaoonline.net/lote/detalhe/65918", " Sucata de peças e partes de aquecedores de ambiente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=HYPERLINK("https://leilaoonline.net/lote/detalhe/65951", "425")</f>
      </c>
      <c r="B73" s="4" t="s">
        <f>=HYPERLINK("https://leilaoonline.net/lote/detalhe/65951", " Máquina de estampa quente para gravação em couro. Papel baixo relevo")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=HYPERLINK("https://leilaoonline.net/lote/detalhe/65922", "426")</f>
      </c>
      <c r="B74" s="4" t="s">
        <f>=HYPERLINK("https://leilaoonline.net/lote/detalhe/65922", " Baú para câmara fria. Parede de 15 cm com unidade de Refrigeração 5 hp trifásico.")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=HYPERLINK("https://leilaoonline.net/lote/detalhe/65949", "427")</f>
      </c>
      <c r="B75" s="4" t="s">
        <f>=HYPERLINK("https://leilaoonline.net/lote/detalhe/65949", " Câmara fria completa. 2,0x 2,0m. 220 v. Monofásica (desmontada)")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=HYPERLINK("https://leilaoonline.net/lote/detalhe/65934", "428")</f>
      </c>
      <c r="B76" s="4" t="s">
        <f>=HYPERLINK("https://leilaoonline.net/lote/detalhe/65934", " 2 unidades Expositor retrátil de caixas")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=HYPERLINK("https://leilaoonline.net/lote/detalhe/65938", "429")</f>
      </c>
      <c r="B77" s="4" t="s">
        <f>=HYPERLINK("https://leilaoonline.net/lote/detalhe/65938", " Serra fita para carnes. Mesa móvel. Funcionando")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=HYPERLINK("https://leilaoonline.net/lote/detalhe/65933", "430")</f>
      </c>
      <c r="B78" s="4" t="s">
        <f>=HYPERLINK("https://leilaoonline.net/lote/detalhe/65933", " PLAINA")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=HYPERLINK("https://leilaoonline.net/lote/detalhe/65955", "432")</f>
      </c>
      <c r="B79" s="4" t="s">
        <f>=HYPERLINK("https://leilaoonline.net/lote/detalhe/65955", " Máquina Risomat semi automática de corte de papel isolante (poliéster) para isolamento de motores e transformadores")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1.900,00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=HYPERLINK("https://leilaoonline.net/lote/detalhe/65953", "433")</f>
      </c>
      <c r="B80" s="4" t="s">
        <f>=HYPERLINK("https://leilaoonline.net/lote/detalhe/65953", " Cabine de jato (granalha ou areia ) pressurizada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1.900,00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=HYPERLINK("https://leilaoonline.net/lote/detalhe/65956", "434")</f>
      </c>
      <c r="B81" s="4" t="s">
        <f>=HYPERLINK("https://leilaoonline.net/lote/detalhe/65956", " 1 Reservatório de combustíveis ou água. Capacidade 500 litros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=HYPERLINK("https://leilaoonline.net/lote/detalhe/65840", "436")</f>
      </c>
      <c r="B82" s="4" t="s">
        <f>=HYPERLINK("https://leilaoonline.net/lote/detalhe/65840", " 01 CONJUNTO PARA CHURRASCO: 14 PEÇAS E SUPORTE")</f>
      </c>
      <c r="C82" s="4" t="inlineStr">
        <is>
          <t>Vendido</t>
        </is>
      </c>
      <c r="D82" s="4" t="inlineStr">
        <is>
          <t>1</t>
        </is>
      </c>
      <c r="E82" s="5" t="inlineStr">
        <is>
          <t>180,00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=HYPERLINK("https://leilaoonline.net/lote/detalhe/65843", "437")</f>
      </c>
      <c r="B83" s="4" t="s">
        <f>=HYPERLINK("https://leilaoonline.net/lote/detalhe/65843", " 01 CONJUNTO PARA CHURRASCO: 14 PEÇAS E SUPORTE")</f>
      </c>
      <c r="C83" s="4" t="inlineStr">
        <is>
          <t>Vendido</t>
        </is>
      </c>
      <c r="D83" s="4" t="inlineStr">
        <is>
          <t>1</t>
        </is>
      </c>
      <c r="E83" s="5" t="inlineStr">
        <is>
          <t>180,00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=HYPERLINK("https://leilaoonline.net/lote/detalhe/65839", "438")</f>
      </c>
      <c r="B84" s="4" t="s">
        <f>=HYPERLINK("https://leilaoonline.net/lote/detalhe/65839", " 01 CONJUNTO PARA CHURRASCO: 14 PEÇAS E SUPORTE")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=HYPERLINK("https://leilaoonline.net/lote/detalhe/65936", "439")</f>
      </c>
      <c r="B85" s="4" t="s">
        <f>=HYPERLINK("https://leilaoonline.net/lote/detalhe/65936", " 1 Reservatório de combustíveis ou água. Capacidade 500 litros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=HYPERLINK("https://leilaoonline.net/lote/detalhe/65841", "440")</f>
      </c>
      <c r="B86" s="4" t="s">
        <f>=HYPERLINK("https://leilaoonline.net/lote/detalhe/65841", " 01 CONJUNTO PARA CHURRASCO: 14 PEÇAS E SUPORTE")</f>
      </c>
      <c r="C86" s="4" t="inlineStr">
        <is>
          <t>Vendido</t>
        </is>
      </c>
      <c r="D86" s="4" t="inlineStr">
        <is>
          <t>1</t>
        </is>
      </c>
      <c r="E86" s="5" t="inlineStr">
        <is>
          <t>230,00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=HYPERLINK("https://leilaoonline.net/lote/detalhe/65844", "441")</f>
      </c>
      <c r="B87" s="4" t="s">
        <f>=HYPERLINK("https://leilaoonline.net/lote/detalhe/65844", " 50 pares de calçados femininos sortidos")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=HYPERLINK("https://leilaoonline.net/lote/detalhe/65842", "442")</f>
      </c>
      <c r="B88" s="4" t="s">
        <f>=HYPERLINK("https://leilaoonline.net/lote/detalhe/65842", " Refrigerador Kelvinator. Ano 1940. Relíquia. Original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=HYPERLINK("https://leilaoonline.net/lote/detalhe/65845", "443")</f>
      </c>
      <c r="B89" s="4" t="s">
        <f>=HYPERLINK("https://leilaoonline.net/lote/detalhe/65845", " Refrigerador Frigidaire. Ano 1954. Relíquia. Original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=HYPERLINK("https://leilaoonline.net/lote/detalhe/65941", "444")</f>
      </c>
      <c r="B90" s="4" t="s">
        <f>=HYPERLINK("https://leilaoonline.net/lote/detalhe/65941", " Embaladora termo encolhivel 40x40")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=HYPERLINK("https://leilaoonline.net/lote/detalhe/65945", "445")</f>
      </c>
      <c r="B91" s="4" t="s">
        <f>=HYPERLINK("https://leilaoonline.net/lote/detalhe/65945", " Aprox. 50 unidades un. de tampa de pallets. Medida 1,00 x1,10m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=HYPERLINK("https://leilaoonline.net/lote/detalhe/65940", "446")</f>
      </c>
      <c r="B92" s="4" t="s">
        <f>=HYPERLINK("https://leilaoonline.net/lote/detalhe/65940", " Aprox. 50 unidades un. de tampa de pallets. Medida 1,00 x1,10m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=HYPERLINK("https://leilaoonline.net/lote/detalhe/65812", "447")</f>
      </c>
      <c r="B93" s="4" t="s">
        <f>=HYPERLINK("https://leilaoonline.net/lote/detalhe/65812", "03 CONJUNTOS PARA CHURRASCO: MODELO CABEÇA DE BOI. 6 PETISCOS")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=HYPERLINK("https://leilaoonline.net/lote/detalhe/65809", "448")</f>
      </c>
      <c r="B94" s="4" t="s">
        <f>=HYPERLINK("https://leilaoonline.net/lote/detalhe/65809", "03 CONJUNTOS PARA CHURRASCO: MODELO CABEÇA DE BOI. 6 PETISCOS")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=HYPERLINK("https://leilaoonline.net/lote/detalhe/65811", "449")</f>
      </c>
      <c r="B95" s="4" t="s">
        <f>=HYPERLINK("https://leilaoonline.net/lote/detalhe/65811", " 02 GARRAS PARA CHURRASCO. MODELO GARRA DE URSO (COM 6 DENTES)")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=HYPERLINK("https://leilaoonline.net/lote/detalhe/65810", "450")</f>
      </c>
      <c r="B96" s="4" t="s">
        <f>=HYPERLINK("https://leilaoonline.net/lote/detalhe/65810", " 02 GARRAS PARA CHURRASCO. MODELO GARRA DE URSO (COM 6 DENTES)")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=HYPERLINK("https://leilaoonline.net/lote/detalhe/65946", "451")</f>
      </c>
      <c r="B97" s="4" t="s">
        <f>=HYPERLINK("https://leilaoonline.net/lote/detalhe/65946", " Aprox. 50 unidades un. de tampa de pallets. Medida 1,00 x1,10m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=HYPERLINK("https://leilaoonline.net/lote/detalhe/65947", "452")</f>
      </c>
      <c r="B98" s="4" t="s">
        <f>=HYPERLINK("https://leilaoonline.net/lote/detalhe/65947", " Aprox. 50 unidades un. de tampa de pallets. Medida 1,00 x1,10m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=HYPERLINK("https://leilaoonline.net/lote/detalhe/65931", "453")</f>
      </c>
      <c r="B99" s="4" t="s">
        <f>=HYPERLINK("https://leilaoonline.net/lote/detalhe/65931", " Aprox. 50 unidades un. de tampa de pallets. Medida 1,00 x1,10m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=HYPERLINK("https://leilaoonline.net/lote/detalhe/65814", "454")</f>
      </c>
      <c r="B100" s="4" t="s">
        <f>=HYPERLINK("https://leilaoonline.net/lote/detalhe/65814", " 1 Aquecedor de água  a gás  (Junker ) Bosch 13 litros")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=HYPERLINK("https://leilaoonline.net/lote/detalhe/65943", "455")</f>
      </c>
      <c r="B101" s="4" t="s">
        <f>=HYPERLINK("https://leilaoonline.net/lote/detalhe/65943", " Aprox. 50 unidades un. de tampa de pallets. Medida 1,00 x1,10m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=HYPERLINK("https://leilaoonline.net/lote/detalhe/65952", "456")</f>
      </c>
      <c r="B102" s="4" t="s">
        <f>=HYPERLINK("https://leilaoonline.net/lote/detalhe/65952", "[ VÍDEO ] Máquina de fabricar argola para chaveiro. Voltagem 220 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=HYPERLINK("https://leilaoonline.net/lote/detalhe/65948", "457")</f>
      </c>
      <c r="B103" s="4" t="s">
        <f>=HYPERLINK("https://leilaoonline.net/lote/detalhe/65948", " Peças para uso agrícola (grade aradora)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=HYPERLINK("https://leilaoonline.net/lote/detalhe/65932", "458")</f>
      </c>
      <c r="B104" s="4" t="s">
        <f>=HYPERLINK("https://leilaoonline.net/lote/detalhe/65932", " [ PREÇO POR KG ] Aprox. 1 ton. de sucata plástica (pára-choques e peças de veículos diversos)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0,28</t>
        </is>
      </c>
      <c r="F104" s="4" t="inlineStr">
        <is>
          <t>0.01</t>
        </is>
      </c>
    </row>
    <row collapsed="false" customFormat="false" customHeight="false" hidden="false" ht="12.1" outlineLevel="0" r="105">
      <c r="A105" s="5" t="s">
        <f>=HYPERLINK("https://leilaoonline.net/lote/detalhe/65944", "459")</f>
      </c>
      <c r="B105" s="4" t="s">
        <f>=HYPERLINK("https://leilaoonline.net/lote/detalhe/65944", " [ PREÇO POR KG ] Aprox. 1 ton de.sucata plástica (faróis e lanternas automotivas)")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0,38</t>
        </is>
      </c>
      <c r="F105" s="4" t="inlineStr">
        <is>
          <t>0.01</t>
        </is>
      </c>
    </row>
    <row collapsed="false" customFormat="false" customHeight="false" hidden="false" ht="12.1" outlineLevel="0" r="106">
      <c r="A106" s="5" t="s">
        <f>=HYPERLINK("https://leilaoonline.net/lote/detalhe/65930", "460")</f>
      </c>
      <c r="B106" s="4" t="s">
        <f>=HYPERLINK("https://leilaoonline.net/lote/detalhe/65930", " [ PREÇO POR KG ] Aprox.1 ton de resíduo de Tetra pak")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0,08</t>
        </is>
      </c>
      <c r="F106" s="4" t="inlineStr">
        <is>
          <t>0.01</t>
        </is>
      </c>
    </row>
    <row collapsed="false" customFormat="false" customHeight="false" hidden="false" ht="12.1" outlineLevel="0" r="107">
      <c r="A107" s="5" t="s">
        <f>=HYPERLINK("https://leilaoonline.net/lote/detalhe/65957", "461")</f>
      </c>
      <c r="B107" s="4" t="s">
        <f>=HYPERLINK("https://leilaoonline.net/lote/detalhe/65957", " 5 rolos de papel tipo presente 1 lado branco 1 lado marca aprox.40 kgs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=HYPERLINK("https://leilaoonline.net/lote/detalhe/65960", "462")</f>
      </c>
      <c r="B108" s="4" t="s">
        <f>=HYPERLINK("https://leilaoonline.net/lote/detalhe/65960", " 5 rolos de papel tipo presente 1 lado branco 1 lado marca aprox.40 kgs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=HYPERLINK("https://leilaoonline.net/lote/detalhe/65816", "463")</f>
      </c>
      <c r="B109" s="4" t="s">
        <f>=HYPERLINK("https://leilaoonline.net/lote/detalhe/65816", " 02 vending machines. Para reparos")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1.100,00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=HYPERLINK("https://leilaoonline.net/lote/detalhe/65961", "464")</f>
      </c>
      <c r="B110" s="4" t="s">
        <f>=HYPERLINK("https://leilaoonline.net/lote/detalhe/65961", " 5 rolos de papel tipo presente 1 lado branco 1 lado marca aprox.40 kgs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=HYPERLINK("https://leilaoonline.net/lote/detalhe/65820", "465")</f>
      </c>
      <c r="B111" s="4" t="s">
        <f>=HYPERLINK("https://leilaoonline.net/lote/detalhe/65820", "TURBINA WEG")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2.900,00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=HYPERLINK("https://leilaoonline.net/lote/detalhe/65963", "466")</f>
      </c>
      <c r="B112" s="4" t="s">
        <f>=HYPERLINK("https://leilaoonline.net/lote/detalhe/65963", " 5 rolos de papel tipo presente 1 lado branco 1 lado marca aprox.40 kgs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=HYPERLINK("https://leilaoonline.net/lote/detalhe/65959", "467")</f>
      </c>
      <c r="B113" s="4" t="s">
        <f>=HYPERLINK("https://leilaoonline.net/lote/detalhe/65959", " 5 rolos de papel tipo presente 1 lado branco 1 lado marca aprox.40 kgs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=HYPERLINK("https://leilaoonline.net/lote/detalhe/65966", "468")</f>
      </c>
      <c r="B114" s="4" t="s">
        <f>=HYPERLINK("https://leilaoonline.net/lote/detalhe/65966", " Porta externa  e janela de correr de alumínio com vidro")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=HYPERLINK("https://leilaoonline.net/lote/detalhe/65958", "469")</f>
      </c>
      <c r="B115" s="4" t="s">
        <f>=HYPERLINK("https://leilaoonline.net/lote/detalhe/65958", " Climatizador e purificador")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=HYPERLINK("https://leilaoonline.net/lote/detalhe/65962", "470")</f>
      </c>
      <c r="B116" s="4" t="s">
        <f>=HYPERLINK("https://leilaoonline.net/lote/detalhe/65962", " Climatizador e purificador")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=HYPERLINK("https://leilaoonline.net/lote/detalhe/65825", "471")</f>
      </c>
      <c r="B117" s="4" t="s">
        <f>=HYPERLINK("https://leilaoonline.net/lote/detalhe/65825", " 12 TV's. Com defeito.")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1.200,00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=HYPERLINK("https://leilaoonline.net/lote/detalhe/65822", "472")</f>
      </c>
      <c r="B118" s="4" t="s">
        <f>=HYPERLINK("https://leilaoonline.net/lote/detalhe/65822", " Aprox. 20 un.  de sucata de notebooks e peças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=HYPERLINK("https://leilaoonline.net/lote/detalhe/65964", "473")</f>
      </c>
      <c r="B119" s="4" t="s">
        <f>=HYPERLINK("https://leilaoonline.net/lote/detalhe/65964", " Climatizador e purificador")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=HYPERLINK("https://leilaoonline.net/lote/detalhe/65830", "474")</f>
      </c>
      <c r="B120" s="4" t="s">
        <f>=HYPERLINK("https://leilaoonline.net/lote/detalhe/65830", " Aprox. 10 luminarias solares. Marca Eco Force")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=HYPERLINK("https://leilaoonline.net/lote/detalhe/65827", "475")</f>
      </c>
      <c r="B121" s="4" t="s">
        <f>=HYPERLINK("https://leilaoonline.net/lote/detalhe/65827", " Aprox. 15 itens de ferramentas: peças, partes, tripé skill, cortador de pisos, maletas, partes de maletas etc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=HYPERLINK("https://leilaoonline.net/lote/detalhe/65819", "476")</f>
      </c>
      <c r="B122" s="4" t="s">
        <f>=HYPERLINK("https://leilaoonline.net/lote/detalhe/65819", " Desbobinadeira de chapa com caixa de redução")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=HYPERLINK("https://leilaoonline.net/lote/detalhe/65965", "477")</f>
      </c>
      <c r="B123" s="4" t="s">
        <f>=HYPERLINK("https://leilaoonline.net/lote/detalhe/65965", " Climatizador e purificador")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=HYPERLINK("https://leilaoonline.net/lote/detalhe/65967", "478")</f>
      </c>
      <c r="B124" s="4" t="s">
        <f>=HYPERLINK("https://leilaoonline.net/lote/detalhe/65967", " Climatizador e purificador")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=HYPERLINK("https://leilaoonline.net/lote/detalhe/65829", "479")</f>
      </c>
      <c r="B125" s="4" t="s">
        <f>=HYPERLINK("https://leilaoonline.net/lote/detalhe/65829", " Maquina de café. Marca Delonghy. Capuccino e Espresso")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300,00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=HYPERLINK("https://leilaoonline.net/lote/detalhe/65824", "480")</f>
      </c>
      <c r="B126" s="4" t="s">
        <f>=HYPERLINK("https://leilaoonline.net/lote/detalhe/65824", " Moinho triturador de cobre e mesa garimpadora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16.500,00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=HYPERLINK("https://leilaoonline.net/lote/detalhe/65821", "481")</f>
      </c>
      <c r="B127" s="4" t="s">
        <f>=HYPERLINK("https://leilaoonline.net/lote/detalhe/65821", " Injetora de poliuretano. Para reparo")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7.500,00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=HYPERLINK("https://leilaoonline.net/lote/detalhe/65817", "482")</f>
      </c>
      <c r="B128" s="4" t="s">
        <f>=HYPERLINK("https://leilaoonline.net/lote/detalhe/65817", " Batedeira industrial sem tacho e sem acessórios. Para reparo")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=HYPERLINK("https://leilaoonline.net/lote/detalhe/65968", "483")</f>
      </c>
      <c r="B129" s="4" t="s">
        <f>=HYPERLINK("https://leilaoonline.net/lote/detalhe/65968", " 3 ventiladores de teto")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=HYPERLINK("https://leilaoonline.net/lote/detalhe/65823", "484")</f>
      </c>
      <c r="B130" s="4" t="s">
        <f>=HYPERLINK("https://leilaoonline.net/lote/detalhe/65823", " Aprox. 40 placas de gelo artificial reutilizável de tamanhos variados")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=HYPERLINK("https://leilaoonline.net/lote/detalhe/65826", "486")</f>
      </c>
      <c r="B131" s="4" t="s">
        <f>=HYPERLINK("https://leilaoonline.net/lote/detalhe/65826", " Carrinho, cadeirinha, máquina infantil e aprx. 30 calças jeans infantis")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=HYPERLINK("https://leilaoonline.net/lote/detalhe/65818", "487")</f>
      </c>
      <c r="B132" s="4" t="s">
        <f>=HYPERLINK("https://leilaoonline.net/lote/detalhe/65818", " tripé bosch, cortador de pisos irwin, e aprox. 13 ferramentas e materiais sortidos")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=HYPERLINK("https://leilaoonline.net/lote/detalhe/65828", "488")</f>
      </c>
      <c r="B133" s="4" t="s">
        <f>=HYPERLINK("https://leilaoonline.net/lote/detalhe/65828", " sucata de forno elétrico e fatiadora de pães")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400,00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=HYPERLINK("https://leilaoonline.net/lote/detalhe/65831", "489")</f>
      </c>
      <c r="B134" s="4" t="s">
        <f>=HYPERLINK("https://leilaoonline.net/lote/detalhe/65831", "Serra copo e trena. Possui avaria")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=HYPERLINK("https://leilaoonline.net/lote/detalhe/65837", "490")</f>
      </c>
      <c r="B135" s="4" t="s">
        <f>=HYPERLINK("https://leilaoonline.net/lote/detalhe/65837", " Réplica artesanal em madeira de Moto Harley. 40 cm.")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=HYPERLINK("https://leilaoonline.net/lote/detalhe/65836", "491")</f>
      </c>
      <c r="B136" s="4" t="s">
        <f>=HYPERLINK("https://leilaoonline.net/lote/detalhe/65836", " Réplica artesanal em madeira de Moto Indian 1941. 40 cm")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=HYPERLINK("https://leilaoonline.net/lote/detalhe/65838", "492")</f>
      </c>
      <c r="B137" s="4" t="s">
        <f>=HYPERLINK("https://leilaoonline.net/lote/detalhe/65838", " TV  Samsung 55" (sem uso). Com tela quebrada. Com acessórios.")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400,00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=HYPERLINK("https://leilaoonline.net/lote/detalhe/65971", "493")</f>
      </c>
      <c r="B138" s="4" t="s">
        <f>=HYPERLINK("https://leilaoonline.net/lote/detalhe/65971", " 3 ventiladores de teto")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=HYPERLINK("https://leilaoonline.net/lote/detalhe/65972", "494")</f>
      </c>
      <c r="B139" s="4" t="s">
        <f>=HYPERLINK("https://leilaoonline.net/lote/detalhe/65972", " 3 ventiladores de teto")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150,00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=HYPERLINK("https://leilaoonline.net/lote/detalhe/65969", "495")</f>
      </c>
      <c r="B140" s="4" t="s">
        <f>=HYPERLINK("https://leilaoonline.net/lote/detalhe/65969", " Climatizador de ambientes e purificador de água")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=HYPERLINK("https://leilaoonline.net/lote/detalhe/65970", "496")</f>
      </c>
      <c r="B141" s="4" t="s">
        <f>=HYPERLINK("https://leilaoonline.net/lote/detalhe/65970", " Climatizador ambientes e purificador água")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=HYPERLINK("https://leilaoonline.net/lote/detalhe/65846", "498")</f>
      </c>
      <c r="B142" s="4" t="s">
        <f>=HYPERLINK("https://leilaoonline.net/lote/detalhe/65846", "Retroescavadeira em madeira (1 metro comprimento ela aberta ) articulada - toda envernizada")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=HYPERLINK("https://leilaoonline.net/lote/detalhe/65847", "499")</f>
      </c>
      <c r="B143" s="4" t="s">
        <f>=HYPERLINK("https://leilaoonline.net/lote/detalhe/65847", "Retroescavadeira em madeira (1 metro comprimento ela aberta ) articulada - toda envernizada")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=HYPERLINK("https://leilaoonline.net/lote/detalhe/65848", "500")</f>
      </c>
      <c r="B144" s="4" t="s">
        <f>=HYPERLINK("https://leilaoonline.net/lote/detalhe/65848", "Split modelo cassete 36.000 btus evaporadora e condensadora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1.800,00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=HYPERLINK("https://leilaoonline.net/lote/detalhe/65849", "501")</f>
      </c>
      <c r="B145" s="4" t="s">
        <f>=HYPERLINK("https://leilaoonline.net/lote/detalhe/65849", "Split 36.000 btus modelo cassete condensadora e evaporadora")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1.800,00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=HYPERLINK("https://leilaoonline.net/lote/detalhe/65850", "502")</f>
      </c>
      <c r="B146" s="4" t="s">
        <f>=HYPERLINK("https://leilaoonline.net/lote/detalhe/65850", "Lote aproxim.10 peças sendo 7 evaporadoras ,1 cortina de ar ,1 condensadora e acabamentos")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1.500,00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=HYPERLINK("https://leilaoonline.net/lote/detalhe/66713", "503")</f>
      </c>
      <c r="B147" s="4" t="s">
        <f>=HYPERLINK("https://leilaoonline.net/lote/detalhe/66713", " Split - condensadora e evaporadora (no estado)")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=HYPERLINK("https://leilaoonline.net/lote/detalhe/66717", "504")</f>
      </c>
      <c r="B148" s="4" t="s">
        <f>=HYPERLINK("https://leilaoonline.net/lote/detalhe/66717", " Split 18.000 (no estado)")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=HYPERLINK("https://leilaoonline.net/lote/detalhe/66714", "505")</f>
      </c>
      <c r="B149" s="4" t="s">
        <f>=HYPERLINK("https://leilaoonline.net/lote/detalhe/66714", " Split 24.000(no estado )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950,00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=HYPERLINK("https://leilaoonline.net/lote/detalhe/66711", "506")</f>
      </c>
      <c r="B150" s="4" t="s">
        <f>=HYPERLINK("https://leilaoonline.net/lote/detalhe/66711", " Split-1 condensadora 18.000 e 2 evaporadoras 9.000/12.000")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=HYPERLINK("https://leilaoonline.net/lote/detalhe/66726", "507")</f>
      </c>
      <c r="B151" s="4" t="s">
        <f>=HYPERLINK("https://leilaoonline.net/lote/detalhe/66726", " Maquina de gelo (sem teste)")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=HYPERLINK("https://leilaoonline.net/lote/detalhe/66730", "508")</f>
      </c>
      <c r="B152" s="4" t="s">
        <f>=HYPERLINK("https://leilaoonline.net/lote/detalhe/66730", " Máquina de café")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=HYPERLINK("https://leilaoonline.net/lote/detalhe/66721", "509")</f>
      </c>
      <c r="B153" s="4" t="s">
        <f>=HYPERLINK("https://leilaoonline.net/lote/detalhe/66721", " Duas enceradeiras antigas")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=HYPERLINK("https://leilaoonline.net/lote/detalhe/66729", "510")</f>
      </c>
      <c r="B154" s="4" t="s">
        <f>=HYPERLINK("https://leilaoonline.net/lote/detalhe/66729", " aparelhos de Dvds (no estado)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=HYPERLINK("https://leilaoonline.net/lote/detalhe/66710", "511")</f>
      </c>
      <c r="B155" s="4" t="s">
        <f>=HYPERLINK("https://leilaoonline.net/lote/detalhe/66710", " Girafa hidráulica no estado")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=HYPERLINK("https://leilaoonline.net/lote/detalhe/66728", "512")</f>
      </c>
      <c r="B156" s="4" t="s">
        <f>=HYPERLINK("https://leilaoonline.net/lote/detalhe/66728", " Vulcanizadora de câmara de ar")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=HYPERLINK("https://leilaoonline.net/lote/detalhe/66735", "513")</f>
      </c>
      <c r="B157" s="4" t="s">
        <f>=HYPERLINK("https://leilaoonline.net/lote/detalhe/66735", " Geladeira side by side pra reparos (com os acessórios 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600,00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=HYPERLINK("https://leilaoonline.net/lote/detalhe/66727", "514")</f>
      </c>
      <c r="B158" s="4" t="s">
        <f>=HYPERLINK("https://leilaoonline.net/lote/detalhe/66727", " Lava e seca para reparo")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=HYPERLINK("https://leilaoonline.net/lote/detalhe/66733", "515")</f>
      </c>
      <c r="B159" s="4" t="s">
        <f>=HYPERLINK("https://leilaoonline.net/lote/detalhe/66733", " Forno duplo combinado e rotatório elétrico")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=HYPERLINK("https://leilaoonline.net/lote/detalhe/66715", "516")</f>
      </c>
      <c r="B160" s="4" t="s">
        <f>=HYPERLINK("https://leilaoonline.net/lote/detalhe/66715", " 10 Tvs sucata")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750,00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=HYPERLINK("https://leilaoonline.net/lote/detalhe/66734", "517")</f>
      </c>
      <c r="B161" s="4" t="s">
        <f>=HYPERLINK("https://leilaoonline.net/lote/detalhe/66734", " 2 tvs Logística reversa com avaria  43” e 55”")</f>
      </c>
      <c r="C161" s="4" t="inlineStr">
        <is>
          <t>Vendido</t>
        </is>
      </c>
      <c r="D161" s="4" t="inlineStr">
        <is>
          <t>2</t>
        </is>
      </c>
      <c r="E161" s="5" t="inlineStr">
        <is>
          <t>350,00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=HYPERLINK("https://leilaoonline.net/lote/detalhe/66738", "518")</f>
      </c>
      <c r="B162" s="4" t="s">
        <f>=HYPERLINK("https://leilaoonline.net/lote/detalhe/66738", " 1 Tv 55”  com avaria logística reversa")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=HYPERLINK("https://leilaoonline.net/lote/detalhe/66724", "519")</f>
      </c>
      <c r="B163" s="4" t="s">
        <f>=HYPERLINK("https://leilaoonline.net/lote/detalhe/66724", " 2 tvs 43” e 55” logística reversa com avaria")</f>
      </c>
      <c r="C163" s="4" t="inlineStr">
        <is>
          <t>Vendido</t>
        </is>
      </c>
      <c r="D163" s="4" t="inlineStr">
        <is>
          <t>1</t>
        </is>
      </c>
      <c r="E163" s="5" t="inlineStr">
        <is>
          <t>400,00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=HYPERLINK("https://leilaoonline.net/lote/detalhe/66722", "520")</f>
      </c>
      <c r="B164" s="4" t="s">
        <f>=HYPERLINK("https://leilaoonline.net/lote/detalhe/66722", " 2 tvs 32” e 55” logística reversa com avaria")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=HYPERLINK("https://leilaoonline.net/lote/detalhe/66723", "521")</f>
      </c>
      <c r="B165" s="4" t="s">
        <f>=HYPERLINK("https://leilaoonline.net/lote/detalhe/66723", " 2 tvs logística reversa com avaria 32” e 40”")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=HYPERLINK("https://leilaoonline.net/lote/detalhe/66736", "522")</f>
      </c>
      <c r="B166" s="4" t="s">
        <f>=HYPERLINK("https://leilaoonline.net/lote/detalhe/66736", " 2 tvs -32” e 49” logística reversa -com avaria")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350,00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=HYPERLINK("https://leilaoonline.net/lote/detalhe/66716", "523")</f>
      </c>
      <c r="B167" s="4" t="s">
        <f>=HYPERLINK("https://leilaoonline.net/lote/detalhe/66716", " Aprox. 30 unidades de lâmpada led e partes e peças para reparo")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150,00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=HYPERLINK("https://leilaoonline.net/lote/detalhe/66709", "524")</f>
      </c>
      <c r="B168" s="4" t="s">
        <f>=HYPERLINK("https://leilaoonline.net/lote/detalhe/66709", "Aprox. 30 unidades de lâmpada led e partes e peças para reparo")</f>
      </c>
      <c r="C168" s="4" t="inlineStr">
        <is>
          <t>Vendido</t>
        </is>
      </c>
      <c r="D168" s="4" t="inlineStr">
        <is>
          <t>1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=HYPERLINK("https://leilaoonline.net/lote/detalhe/66732", "525")</f>
      </c>
      <c r="B169" s="4" t="s">
        <f>=HYPERLINK("https://leilaoonline.net/lote/detalhe/66732", " 15 telefones com e sem fio ")</f>
      </c>
      <c r="C169" s="4" t="inlineStr">
        <is>
          <t>Vendido</t>
        </is>
      </c>
      <c r="D169" s="4" t="inlineStr">
        <is>
          <t>1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=HYPERLINK("https://leilaoonline.net/lote/detalhe/66720", "526")</f>
      </c>
      <c r="B170" s="4" t="s">
        <f>=HYPERLINK("https://leilaoonline.net/lote/detalhe/66720", " 15 telefones com e sem fio")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=HYPERLINK("https://leilaoonline.net/lote/detalhe/66739", "527")</f>
      </c>
      <c r="B171" s="4" t="s">
        <f>=HYPERLINK("https://leilaoonline.net/lote/detalhe/66739", " 15 telefones com e sem fio")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=HYPERLINK("https://leilaoonline.net/lote/detalhe/66725", "528")</f>
      </c>
      <c r="B172" s="4" t="s">
        <f>=HYPERLINK("https://leilaoonline.net/lote/detalhe/66725", " Aprox.50 unidades sucata de térmicas")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=HYPERLINK("https://leilaoonline.net/lote/detalhe/66719", "529")</f>
      </c>
      <c r="B173" s="4" t="s">
        <f>=HYPERLINK("https://leilaoonline.net/lote/detalhe/66719", " 4 lanternas náuticas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=HYPERLINK("https://leilaoonline.net/lote/detalhe/66718", "530")</f>
      </c>
      <c r="B174" s="4" t="s">
        <f>=HYPERLINK("https://leilaoonline.net/lote/detalhe/66718", " Compressor sem uso")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400,00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=HYPERLINK("https://leilaoonline.net/lote/detalhe/66737", "531")</f>
      </c>
      <c r="B175" s="4" t="s">
        <f>=HYPERLINK("https://leilaoonline.net/lote/detalhe/66737", " Compressor duas cabeças  motor 2 hp")</f>
      </c>
      <c r="C175" s="4" t="inlineStr">
        <is>
          <t>Vendido</t>
        </is>
      </c>
      <c r="D175" s="4" t="inlineStr">
        <is>
          <t>1</t>
        </is>
      </c>
      <c r="E175" s="5" t="inlineStr">
        <is>
          <t>600,00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=HYPERLINK("https://leilaoonline.net/lote/detalhe/66731", "532")</f>
      </c>
      <c r="B176" s="4" t="s">
        <f>=HYPERLINK("https://leilaoonline.net/lote/detalhe/66731", " 20 Bandejas,lavatório e bancado com pia inox")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800,00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=HYPERLINK("https://leilaoonline.net/lote/detalhe/66712", "533")</f>
      </c>
      <c r="B177" s="4" t="s">
        <f>=HYPERLINK("https://leilaoonline.net/lote/detalhe/66712", " Frigobar funcionando voltagem 110v")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600,00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=HYPERLINK("https://leilaoonline.net/lote/detalhe/66888", "534")</f>
      </c>
      <c r="B178" s="4" t="s">
        <f>=HYPERLINK("https://leilaoonline.net/lote/detalhe/66888", " Fritadeira sem óleo -110 v. Sem uso.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=HYPERLINK("https://leilaoonline.net/lote/detalhe/66891", "535")</f>
      </c>
      <c r="B179" s="4" t="s">
        <f>=HYPERLINK("https://leilaoonline.net/lote/detalhe/66891", " Fritadeira sem óleo -110 v. Sem uso. 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=HYPERLINK("https://leilaoonline.net/lote/detalhe/66890", "536")</f>
      </c>
      <c r="B180" s="4" t="s">
        <f>=HYPERLINK("https://leilaoonline.net/lote/detalhe/66890", " Escovas Alisamento, chapinha ,máquinas de cortar cabelo aprox.10 itens")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=HYPERLINK("https://leilaoonline.net/lote/detalhe/66889", "537")</f>
      </c>
      <c r="B181" s="4" t="s">
        <f>=HYPERLINK("https://leilaoonline.net/lote/detalhe/66889", " Aprox .10 nichos decorativos modelos variados")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=HYPERLINK("https://leilaoonline.net/lote/detalhe/66892", "538")</f>
      </c>
      <c r="B182" s="4" t="s">
        <f>=HYPERLINK("https://leilaoonline.net/lote/detalhe/66892", " Aprox .10 nichos decorativos modelos variados")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=HYPERLINK("https://leilaoonline.net/lote/detalhe/66893", "539")</f>
      </c>
      <c r="B183" s="4" t="s">
        <f>=HYPERLINK("https://leilaoonline.net/lote/detalhe/66893", " Máquina para cortar chapa automática funcionado")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4.500,00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=HYPERLINK("https://leilaoonline.net/lote/detalhe/67406", "540")</f>
      </c>
      <c r="B184" s="4" t="s">
        <f>=HYPERLINK("https://leilaoonline.net/lote/detalhe/67406", " 5 macacos hidráulicos jacaré e garrafa 2 toneladas")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180,00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=HYPERLINK("https://leilaoonline.net/lote/detalhe/67404", "541")</f>
      </c>
      <c r="B185" s="4" t="s">
        <f>=HYPERLINK("https://leilaoonline.net/lote/detalhe/67404", " 5 macacos hidráulicos jacaré e garrafa 2 toneladas")</f>
      </c>
      <c r="C185" s="4" t="inlineStr">
        <is>
          <t>Vendido</t>
        </is>
      </c>
      <c r="D185" s="4" t="inlineStr">
        <is>
          <t>1</t>
        </is>
      </c>
      <c r="E185" s="5" t="inlineStr">
        <is>
          <t>180,00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=HYPERLINK("https://leilaoonline.net/lote/detalhe/67408", "542")</f>
      </c>
      <c r="B186" s="4" t="s">
        <f>=HYPERLINK("https://leilaoonline.net/lote/detalhe/67408", " 5 macacos hidráulicos jacaré e garrafa 2 toneladas")</f>
      </c>
      <c r="C186" s="4" t="inlineStr">
        <is>
          <t>Vendido</t>
        </is>
      </c>
      <c r="D186" s="4" t="inlineStr">
        <is>
          <t>1</t>
        </is>
      </c>
      <c r="E186" s="5" t="inlineStr">
        <is>
          <t>180,00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=HYPERLINK("https://leilaoonline.net/lote/detalhe/67407", "543")</f>
      </c>
      <c r="B187" s="4" t="s">
        <f>=HYPERLINK("https://leilaoonline.net/lote/detalhe/67407", " Churrasqueira elétrica Arke")</f>
      </c>
      <c r="C187" s="4" t="inlineStr">
        <is>
          <t>Vendido</t>
        </is>
      </c>
      <c r="D187" s="4" t="inlineStr">
        <is>
          <t>1</t>
        </is>
      </c>
      <c r="E187" s="5" t="inlineStr">
        <is>
          <t>280,00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=HYPERLINK("https://leilaoonline.net/lote/detalhe/67405", "544")</f>
      </c>
      <c r="B188" s="4" t="s">
        <f>=HYPERLINK("https://leilaoonline.net/lote/detalhe/67405", " 4 eletros ( cafeteira, liquidificador, fondue  e grill)")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=HYPERLINK("https://leilaoonline.net/lote/detalhe/67418", "545")</f>
      </c>
      <c r="B189" s="4" t="s">
        <f>=HYPERLINK("https://leilaoonline.net/lote/detalhe/67418", " 6 pares de galocha Vulcabras")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150,00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=HYPERLINK("https://leilaoonline.net/lote/detalhe/67421", "546")</f>
      </c>
      <c r="B190" s="4" t="s">
        <f>=HYPERLINK("https://leilaoonline.net/lote/detalhe/67421", " 6 fones  de ouvido riviera amalfi")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=HYPERLINK("https://leilaoonline.net/lote/detalhe/67409", "547")</f>
      </c>
      <c r="B191" s="4" t="s">
        <f>=HYPERLINK("https://leilaoonline.net/lote/detalhe/67409", " 1 vídeo porteiro  2 babá eletrônica Wi-Fi Philco")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=HYPERLINK("https://leilaoonline.net/lote/detalhe/67417", "548")</f>
      </c>
      <c r="B192" s="4" t="s">
        <f>=HYPERLINK("https://leilaoonline.net/lote/detalhe/67417", " Inalador respira max 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=HYPERLINK("https://leilaoonline.net/lote/detalhe/67410", "549")</f>
      </c>
      <c r="B193" s="4" t="s">
        <f>=HYPERLINK("https://leilaoonline.net/lote/detalhe/67410", " Bicicleta a gasolina")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=HYPERLINK("https://leilaoonline.net/lote/detalhe/67415", "550")</f>
      </c>
      <c r="B194" s="4" t="s">
        <f>=HYPERLINK("https://leilaoonline.net/lote/detalhe/67415", " 1 espreguiçadeira piscina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180,00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=HYPERLINK("https://leilaoonline.net/lote/detalhe/67419", "551")</f>
      </c>
      <c r="B195" s="4" t="s">
        <f>=HYPERLINK("https://leilaoonline.net/lote/detalhe/67419", " 1 espreguiçadeira piscina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180,00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=HYPERLINK("https://leilaoonline.net/lote/detalhe/67416", "552")</f>
      </c>
      <c r="B196" s="4" t="s">
        <f>=HYPERLINK("https://leilaoonline.net/lote/detalhe/67416", " 1 espreguiçadeira piscina")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180,00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=HYPERLINK("https://leilaoonline.net/lote/detalhe/67414", "553")</f>
      </c>
      <c r="B197" s="4" t="s">
        <f>=HYPERLINK("https://leilaoonline.net/lote/detalhe/67414", " 25 unidades  de Cxa de descarga e assentos sanitários tigre")</f>
      </c>
      <c r="C197" s="4" t="inlineStr">
        <is>
          <t>Vendido</t>
        </is>
      </c>
      <c r="D197" s="4" t="inlineStr">
        <is>
          <t>1</t>
        </is>
      </c>
      <c r="E197" s="5" t="inlineStr">
        <is>
          <t>350,00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=HYPERLINK("https://leilaoonline.net/lote/detalhe/67425", "554")</f>
      </c>
      <c r="B198" s="4" t="s">
        <f>=HYPERLINK("https://leilaoonline.net/lote/detalhe/67425", " 25 unidades  de Cxa de descarga e assentos sanitários tigre")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350,00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=HYPERLINK("https://leilaoonline.net/lote/detalhe/67413", "555")</f>
      </c>
      <c r="B199" s="4" t="s">
        <f>=HYPERLINK("https://leilaoonline.net/lote/detalhe/67413", " 8 caixas de gordura 100 mm tigre")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=HYPERLINK("https://leilaoonline.net/lote/detalhe/67411", "556")</f>
      </c>
      <c r="B200" s="4" t="s">
        <f>=HYPERLINK("https://leilaoonline.net/lote/detalhe/67411", " Policorte")</f>
      </c>
      <c r="C200" s="4" t="inlineStr">
        <is>
          <t>Não vendido</t>
        </is>
      </c>
      <c r="D200" s="4" t="inlineStr">
        <is>
          <t>1</t>
        </is>
      </c>
      <c r="E200" s="5" t="inlineStr">
        <is>
          <t>400,00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=HYPERLINK("https://leilaoonline.net/lote/detalhe/67424", "557")</f>
      </c>
      <c r="B201" s="4" t="s">
        <f>=HYPERLINK("https://leilaoonline.net/lote/detalhe/67424", " Compressor")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700,00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=HYPERLINK("https://leilaoonline.net/lote/detalhe/67420", "558")</f>
      </c>
      <c r="B202" s="4" t="s">
        <f>=HYPERLINK("https://leilaoonline.net/lote/detalhe/67420", " Climatizador comercial joape")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600,00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=HYPERLINK("https://leilaoonline.net/lote/detalhe/67423", "559")</f>
      </c>
      <c r="B203" s="4" t="s">
        <f>=HYPERLINK("https://leilaoonline.net/lote/detalhe/67423", " 2 carrinhos plataforma")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100,00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=HYPERLINK("https://leilaoonline.net/lote/detalhe/67422", "560")</f>
      </c>
      <c r="B204" s="4" t="s">
        <f>=HYPERLINK("https://leilaoonline.net/lote/detalhe/67422", " 3 monitores")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=HYPERLINK("https://leilaoonline.net/lote/detalhe/67412", "561")</f>
      </c>
      <c r="B205" s="4" t="s">
        <f>=HYPERLINK("https://leilaoonline.net/lote/detalhe/67412", " Cafeteira circular dolce gusto voltagem 110 v funcionando")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=HYPERLINK("https://leilaoonline.net/lote/detalhe/68020", "562")</f>
      </c>
      <c r="B206" s="4" t="s">
        <f>=HYPERLINK("https://leilaoonline.net/lote/detalhe/68020", " Impressora xp-241")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300,00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=HYPERLINK("https://leilaoonline.net/lote/detalhe/68015", "563")</f>
      </c>
      <c r="B207" s="4" t="s">
        <f>=HYPERLINK("https://leilaoonline.net/lote/detalhe/68015", " 2 note 8 teclados")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400,00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=HYPERLINK("https://leilaoonline.net/lote/detalhe/68023", "564")</f>
      </c>
      <c r="B208" s="4" t="s">
        <f>=HYPERLINK("https://leilaoonline.net/lote/detalhe/68023", " Compressor 20 pés")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1.600,00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=HYPERLINK("https://leilaoonline.net/lote/detalhe/68017", "565")</f>
      </c>
      <c r="B209" s="4" t="s">
        <f>=HYPERLINK("https://leilaoonline.net/lote/detalhe/68017", " Dois motores 20 hp  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2.300,00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=HYPERLINK("https://leilaoonline.net/lote/detalhe/68019", "566")</f>
      </c>
      <c r="B210" s="4" t="s">
        <f>=HYPERLINK("https://leilaoonline.net/lote/detalhe/68019", " Cafeteira Delonghy e torradeira")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=HYPERLINK("https://leilaoonline.net/lote/detalhe/68025", "567")</f>
      </c>
      <c r="B211" s="4" t="s">
        <f>=HYPERLINK("https://leilaoonline.net/lote/detalhe/68025", " Aprox.15 Cartuchos de tinta")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=HYPERLINK("https://leilaoonline.net/lote/detalhe/68021", "568")</f>
      </c>
      <c r="B212" s="4" t="s">
        <f>=HYPERLINK("https://leilaoonline.net/lote/detalhe/68021", " Plafons,luminárias ,calhas e suportes aprox.20 unid.")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200,00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=HYPERLINK("https://leilaoonline.net/lote/detalhe/68024", "569")</f>
      </c>
      <c r="B213" s="4" t="s">
        <f>=HYPERLINK("https://leilaoonline.net/lote/detalhe/68024", " Forno e panificadora 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200,00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=HYPERLINK("https://leilaoonline.net/lote/detalhe/68016", "570")</f>
      </c>
      <c r="B214" s="4" t="s">
        <f>=HYPERLINK("https://leilaoonline.net/lote/detalhe/68016", " Aprox.30 Lampadas  led embutir e sobrepor sem teste")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200,00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=HYPERLINK("https://leilaoonline.net/lote/detalhe/68022", "571")</f>
      </c>
      <c r="B215" s="4" t="s">
        <f>=HYPERLINK("https://leilaoonline.net/lote/detalhe/68022", " Aprox.20 itens ferramentas diversas... trenas, nível, escova de aço")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400,00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=HYPERLINK("https://leilaoonline.net/lote/detalhe/68018", "572")</f>
      </c>
      <c r="B216" s="4" t="s">
        <f>=HYPERLINK("https://leilaoonline.net/lote/detalhe/68018", " Aprox.30 Lampadas  led embutir e sobrepor sem teste")</f>
      </c>
      <c r="C216" s="4" t="inlineStr">
        <is>
          <t>Vendido</t>
        </is>
      </c>
      <c r="D216" s="4" t="inlineStr">
        <is>
          <t>1</t>
        </is>
      </c>
      <c r="E216" s="5" t="inlineStr">
        <is>
          <t>200,00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=HYPERLINK("https://leilaoonline.net/lote/detalhe/65862", "602")</f>
      </c>
      <c r="B217" s="4" t="s">
        <f>=HYPERLINK("https://leilaoonline.net/lote/detalhe/65862", " Geladeira Climax. Década de 60. 110 volts. Funcionando")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400,00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=HYPERLINK("https://leilaoonline.net/lote/detalhe/65866", "603")</f>
      </c>
      <c r="B218" s="4" t="s">
        <f>=HYPERLINK("https://leilaoonline.net/lote/detalhe/65866", " Capacete original da FAB . Utilizado em caças Mirage 2000. Necessita de restauração. Possui viseira escura e a máscara de oxigênio")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2.300,00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=HYPERLINK("https://leilaoonline.net/lote/detalhe/65868", "604")</f>
      </c>
      <c r="B219" s="4" t="s">
        <f>=HYPERLINK("https://leilaoonline.net/lote/detalhe/65868", " Máquina de café expresso Astória com moinho. Sem porta filtros e bandeja")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1.600,00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=HYPERLINK("https://leilaoonline.net/lote/detalhe/65869", "605")</f>
      </c>
      <c r="B220" s="4" t="s">
        <f>=HYPERLINK("https://leilaoonline.net/lote/detalhe/65869", " Máquina de café expresso Astória com moinho. Sem porta filtros e bandeja")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1.600,00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=HYPERLINK("https://leilaoonline.net/lote/detalhe/65864", "608")</f>
      </c>
      <c r="B221" s="4" t="s">
        <f>=HYPERLINK("https://leilaoonline.net/lote/detalhe/65864", " Bomba de alto vácuo HF 55 CFM. Trifásico")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2.100,00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=HYPERLINK("https://leilaoonline.net/lote/detalhe/65870", "609")</f>
      </c>
      <c r="B222" s="4" t="s">
        <f>=HYPERLINK("https://leilaoonline.net/lote/detalhe/65870", " Bomba de alto vácuo HF 55 CFM. Trifásico")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2.100,00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=HYPERLINK("https://leilaoonline.net/lote/detalhe/65865", "610")</f>
      </c>
      <c r="B223" s="4" t="s">
        <f>=HYPERLINK("https://leilaoonline.net/lote/detalhe/65865", " Bomba de alto vácuo. Duplo estágio HF 110 CFM. Trifásico. Com reservatório")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4.100,00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=HYPERLINK("https://leilaoonline.net/lote/detalhe/65863", "611")</f>
      </c>
      <c r="B224" s="4" t="s">
        <f>=HYPERLINK("https://leilaoonline.net/lote/detalhe/65863", " Cabine para camionete D 20")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1.800,00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=HYPERLINK("https://leilaoonline.net/lote/detalhe/65867", "612")</f>
      </c>
      <c r="B225" s="4" t="s">
        <f>=HYPERLINK("https://leilaoonline.net/lote/detalhe/65867", " Maca de alumínio. Stimed. Com regulagens")</f>
      </c>
      <c r="C225" s="4" t="inlineStr">
        <is>
          <t>Não vendido</t>
        </is>
      </c>
      <c r="D225" s="4" t="inlineStr">
        <is>
          <t>1</t>
        </is>
      </c>
      <c r="E225" s="5" t="inlineStr">
        <is>
          <t>100,00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=HYPERLINK("https://leilaoonline.net/lote/detalhe/65872", "613")</f>
      </c>
      <c r="B226" s="4" t="s">
        <f>=HYPERLINK("https://leilaoonline.net/lote/detalhe/65872", " Máquina de Vácuo. Forming")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=HYPERLINK("https://leilaoonline.net/lote/detalhe/65871", "615")</f>
      </c>
      <c r="B227" s="4" t="s">
        <f>=HYPERLINK("https://leilaoonline.net/lote/detalhe/65871", " Escrivaninha antiga em Jacarandá. Maciço da Bahia")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750,00</t>
        </is>
      </c>
      <c r="F227" s="4" t="inlineStr">
        <is>
          <t>100.00</t>
        </is>
      </c>
    </row>
    <row collapsed="false" customFormat="false" customHeight="false" hidden="false" ht="12.1" outlineLevel="0" r="228">
      <c r="A228" s="5" t="s">
        <f>=HYPERLINK("https://leilaoonline.net/lote/detalhe/65874", "617")</f>
      </c>
      <c r="B228" s="4" t="s">
        <f>=HYPERLINK("https://leilaoonline.net/lote/detalhe/65874", " Cortador de asfalto/concreto Petrotec a gasolina. Faltando peças")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700,00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=HYPERLINK("https://leilaoonline.net/lote/detalhe/65873", "619")</f>
      </c>
      <c r="B229" s="4" t="s">
        <f>=HYPERLINK("https://leilaoonline.net/lote/detalhe/65873", " Capota F1000")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350,00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=HYPERLINK("https://leilaoonline.net/lote/detalhe/65875", "621")</f>
      </c>
      <c r="B230" s="4" t="s">
        <f>=HYPERLINK("https://leilaoonline.net/lote/detalhe/65875", " Pista fria")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500,00</t>
        </is>
      </c>
      <c r="F230" s="4" t="inlineStr">
        <is>
          <t>100.00</t>
        </is>
      </c>
    </row>
    <row collapsed="false" customFormat="false" customHeight="false" hidden="false" ht="12.1" outlineLevel="0" r="231">
      <c r="A231" s="5" t="s">
        <f>=HYPERLINK("https://leilaoonline.net/lote/detalhe/65877", "625")</f>
      </c>
      <c r="B231" s="4" t="s">
        <f>=HYPERLINK("https://leilaoonline.net/lote/detalhe/65877", " Gerador de energia a gasolina. Funcionando")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=HYPERLINK("https://leilaoonline.net/lote/detalhe/65878", "626")</f>
      </c>
      <c r="B232" s="4" t="s">
        <f>=HYPERLINK("https://leilaoonline.net/lote/detalhe/65878", " Máquina de café expresso FunKitchen. Não está funcionando 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=HYPERLINK("https://leilaoonline.net/lote/detalhe/65876", "627")</f>
      </c>
      <c r="B233" s="4" t="s">
        <f>=HYPERLINK("https://leilaoonline.net/lote/detalhe/65876", " Guincho tipo girafa para 3 toneladas")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1.500,00</t>
        </is>
      </c>
      <c r="F233" s="4" t="inlineStr">
        <is>
          <t>100.00</t>
        </is>
      </c>
    </row>
    <row collapsed="false" customFormat="false" customHeight="false" hidden="false" ht="12.1" outlineLevel="0" r="234">
      <c r="A234" s="5" t="s">
        <f>=HYPERLINK("https://leilaoonline.net/lote/detalhe/65885", "631")</f>
      </c>
      <c r="B234" s="4" t="s">
        <f>=HYPERLINK("https://leilaoonline.net/lote/detalhe/65885", " 3 fritadeiras, sendo 2 elétricas e 1 a gás")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800,00</t>
        </is>
      </c>
      <c r="F234" s="4" t="inlineStr">
        <is>
          <t>100.00</t>
        </is>
      </c>
    </row>
    <row collapsed="false" customFormat="false" customHeight="false" hidden="false" ht="12.1" outlineLevel="0" r="235">
      <c r="A235" s="5" t="s">
        <f>=HYPERLINK("https://leilaoonline.net/lote/detalhe/65887", "632")</f>
      </c>
      <c r="B235" s="4" t="s">
        <f>=HYPERLINK("https://leilaoonline.net/lote/detalhe/65887", " Gramofone. Réplica com aproximadamente 29 discos antigos de 78 rotações")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=HYPERLINK("https://leilaoonline.net/lote/detalhe/65886", "633")</f>
      </c>
      <c r="B236" s="4" t="s">
        <f>=HYPERLINK("https://leilaoonline.net/lote/detalhe/65886", " Jogo de 04 rodas originais D20. Aro 15"")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500,00</t>
        </is>
      </c>
      <c r="F236" s="4" t="inlineStr">
        <is>
          <t>100.00</t>
        </is>
      </c>
    </row>
    <row collapsed="false" customFormat="false" customHeight="false" hidden="false" ht="12.1" outlineLevel="0" r="237">
      <c r="A237" s="5" t="s">
        <f>=HYPERLINK("https://leilaoonline.net/lote/detalhe/65888", "635")</f>
      </c>
      <c r="B237" s="4" t="s">
        <f>=HYPERLINK("https://leilaoonline.net/lote/detalhe/65888", " Cervejeira Hussman (pequena). Funcionando")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550,00</t>
        </is>
      </c>
      <c r="F237" s="4" t="inlineStr">
        <is>
          <t>100.00</t>
        </is>
      </c>
    </row>
    <row collapsed="false" customFormat="false" customHeight="false" hidden="false" ht="12.1" outlineLevel="0" r="238">
      <c r="A238" s="5" t="s">
        <f>=HYPERLINK("https://leilaoonline.net/lote/detalhe/65889", "636")</f>
      </c>
      <c r="B238" s="4" t="s">
        <f>=HYPERLINK("https://leilaoonline.net/lote/detalhe/65889", " Máquina de café expresso Saeco 220 volts. Funcionando")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500,00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=HYPERLINK("https://leilaoonline.net/lote/detalhe/65890", "637")</f>
      </c>
      <c r="B239" s="4" t="s">
        <f>=HYPERLINK("https://leilaoonline.net/lote/detalhe/65890", " Gerador de energia a gasolina")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=HYPERLINK("https://leilaoonline.net/lote/detalhe/65891", "638")</f>
      </c>
      <c r="B240" s="4" t="s">
        <f>=HYPERLINK("https://leilaoonline.net/lote/detalhe/65891", " Frigobar década de 40 restaurado transformado em cervejeira, com controlador digital. 110 volts. Funcionando")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3.000,00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=HYPERLINK("https://leilaoonline.net/lote/detalhe/65892", "639")</f>
      </c>
      <c r="B241" s="4" t="s">
        <f>=HYPERLINK("https://leilaoonline.net/lote/detalhe/65892", " 2 portas de F1000")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=HYPERLINK("https://leilaoonline.net/lote/detalhe/65883", "641")</f>
      </c>
      <c r="B242" s="4" t="s">
        <f>=HYPERLINK("https://leilaoonline.net/lote/detalhe/65883", " 04 máquinas de lavar roupas")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150,00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=HYPERLINK("https://leilaoonline.net/lote/detalhe/65884", "642")</f>
      </c>
      <c r="B243" s="4" t="s">
        <f>=HYPERLINK("https://leilaoonline.net/lote/detalhe/65884", " Câmara fria. 220 volts. Funcionando")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1.750,00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=HYPERLINK("https://leilaoonline.net/lote/detalhe/65882", "645")</f>
      </c>
      <c r="B244" s="4" t="s">
        <f>=HYPERLINK("https://leilaoonline.net/lote/detalhe/65882", " Fuscão 1.500. Ano 71")</f>
      </c>
      <c r="C244" s="4" t="inlineStr">
        <is>
          <t>Vendido</t>
        </is>
      </c>
      <c r="D244" s="4" t="inlineStr">
        <is>
          <t>2</t>
        </is>
      </c>
      <c r="E244" s="5" t="inlineStr">
        <is>
          <t>4.000,00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=HYPERLINK("https://leilaoonline.net/lote/detalhe/65879", "647")</f>
      </c>
      <c r="B245" s="4" t="s">
        <f>=HYPERLINK("https://leilaoonline.net/lote/detalhe/65879", " Cabine de F1.000 Ano 86 reformada")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3.200,00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=HYPERLINK("https://leilaoonline.net/lote/detalhe/65881", "650")</f>
      </c>
      <c r="B246" s="4" t="s">
        <f>=HYPERLINK("https://leilaoonline.net/lote/detalhe/65881", " Motor estacionário Honda 6.5 Hp")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200,00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=HYPERLINK("https://leilaoonline.net/lote/detalhe/65880", "651")</f>
      </c>
      <c r="B247" s="4" t="s">
        <f>=HYPERLINK("https://leilaoonline.net/lote/detalhe/65880", " Câmara fria com controlador digital. Funcionando")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2.150,00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=HYPERLINK("https://leilaoonline.net/lote/detalhe/65893", "654")</f>
      </c>
      <c r="B248" s="4" t="s">
        <f>=HYPERLINK("https://leilaoonline.net/lote/detalhe/65893", " Balcão aço vitrine")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=HYPERLINK("https://leilaoonline.net/lote/detalhe/65894", "656")</f>
      </c>
      <c r="B249" s="4" t="s">
        <f>=HYPERLINK("https://leilaoonline.net/lote/detalhe/65894", " Aspirador de pó industrial")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300,00</t>
        </is>
      </c>
      <c r="F249" s="4" t="inlineStr">
        <is>
          <t>100.00</t>
        </is>
      </c>
    </row>
    <row collapsed="false" customFormat="false" customHeight="false" hidden="false" ht="12.1" outlineLevel="0" r="250">
      <c r="A250" s="5" t="s">
        <f>=HYPERLINK("https://leilaoonline.net/lote/detalhe/65895", "658")</f>
      </c>
      <c r="B250" s="4" t="s">
        <f>=HYPERLINK("https://leilaoonline.net/lote/detalhe/65895", " Cancela de portaria com pistão hidráulico sem testes")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1.200,00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=HYPERLINK("https://leilaoonline.net/lote/detalhe/65896", "660")</f>
      </c>
      <c r="B251" s="4" t="s">
        <f>=HYPERLINK("https://leilaoonline.net/lote/detalhe/65896", " Adega de vinhos com compressor. Funcionando")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500,00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=HYPERLINK("https://leilaoonline.net/lote/detalhe/65897", "661")</f>
      </c>
      <c r="B252" s="4" t="s">
        <f>=HYPERLINK("https://leilaoonline.net/lote/detalhe/65897", " Lote contendo 2 fornos microondas e 1 forno elétrico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150,00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=HYPERLINK("https://leilaoonline.net/lote/detalhe/65898", "663")</f>
      </c>
      <c r="B253" s="4" t="s">
        <f>=HYPERLINK("https://leilaoonline.net/lote/detalhe/65898", " 8 postes em ferro fundido do inicio do século XX da fundação da cidade de São Carlos")</f>
      </c>
      <c r="C253" s="4" t="inlineStr">
        <is>
          <t>Vendido</t>
        </is>
      </c>
      <c r="D253" s="4" t="inlineStr">
        <is>
          <t>1</t>
        </is>
      </c>
      <c r="E253" s="5" t="inlineStr">
        <is>
          <t>3.100,00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=HYPERLINK("https://leilaoonline.net/lote/detalhe/65899", "664")</f>
      </c>
      <c r="B254" s="4" t="s">
        <f>=HYPERLINK("https://leilaoonline.net/lote/detalhe/65899", " Câmara fria. 4 portas. em aço inox. Não está funcionando")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250,00</t>
        </is>
      </c>
      <c r="F254" s="4" t="inlineStr">
        <is>
          <t>100.00</t>
        </is>
      </c>
    </row>
    <row collapsed="false" customFormat="false" customHeight="false" hidden="false" ht="12.1" outlineLevel="0" r="255">
      <c r="A255" s="5" t="s">
        <f>=HYPERLINK("https://leilaoonline.net/lote/detalhe/65900", "666")</f>
      </c>
      <c r="B255" s="4" t="s">
        <f>=HYPERLINK("https://leilaoonline.net/lote/detalhe/65900", " Lote de antiguidades contendo: 1 máquina de costura Elna com estojo, 2 máquinas de escrever, 1 rádio Mitsubishi, 8 transistores com estojo, 1 rádio 3 em 1 CCE (sem as caixas), 1 receiver Gradiente (sem as caixas),1 receiver Motoradio (sem as caixas), 1 toca fitas Philipps (sem as caixas), 1 filmado")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700,00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=HYPERLINK("https://leilaoonline.net/lote/detalhe/65901", "670")</f>
      </c>
      <c r="B256" s="4" t="s">
        <f>=HYPERLINK("https://leilaoonline.net/lote/detalhe/65901", " 02 Geladeiras frigidare antigas")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350,00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=HYPERLINK("https://leilaoonline.net/lote/detalhe/65902", "671")</f>
      </c>
      <c r="B257" s="4" t="s">
        <f>=HYPERLINK("https://leilaoonline.net/lote/detalhe/65902", " Lote cotendo 2 bancadas de 6 metros metalon. Tampos deteriorados")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=HYPERLINK("https://leilaoonline.net/lote/detalhe/65792", "703")</f>
      </c>
      <c r="B258" s="4" t="s">
        <f>=HYPERLINK("https://leilaoonline.net/lote/detalhe/65792", "Aprox. 100 metros de Arame farpado Elefante")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=HYPERLINK("https://leilaoonline.net/lote/detalhe/65807", "802")</f>
      </c>
      <c r="B259" s="4" t="s">
        <f>=HYPERLINK("https://leilaoonline.net/lote/detalhe/65807", " 08 Válvulas Manifolds da marca Triunion todas Flange X Flange 3 Vias 6500psi Aço Inox  5/8 pol. (SEM USO)")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1.600,00</t>
        </is>
      </c>
      <c r="F259" s="4" t="inlineStr">
        <is>
          <t>150.00</t>
        </is>
      </c>
    </row>
    <row collapsed="false" customFormat="false" customHeight="false" hidden="false" ht="12.1" outlineLevel="0" r="260">
      <c r="A260" s="5" t="s">
        <f>=HYPERLINK("https://leilaoonline.net/lote/detalhe/65808", "803")</f>
      </c>
      <c r="B260" s="4" t="s">
        <f>=HYPERLINK("https://leilaoonline.net/lote/detalhe/65808", " 02 VÁLVULAS REGULADORAS DE PRESSÃO  1098 EGR FISCHER. 4 pol.")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3.500,00</t>
        </is>
      </c>
      <c r="F260" s="4" t="inlineStr">
        <is>
          <t>150.00</t>
        </is>
      </c>
    </row>
    <row collapsed="false" customFormat="false" customHeight="false" hidden="false" ht="12.1" outlineLevel="0" r="261">
      <c r="A261" s="5" t="s">
        <f>=HYPERLINK("https://leilaoonline.net/lote/detalhe/65797", "1001")</f>
      </c>
      <c r="B261" s="4" t="s">
        <f>=HYPERLINK("https://leilaoonline.net/lote/detalhe/65797", "Linha de banhos para Tratamento de superfície. Composta por 25 tanques, centrífuga 30KG, Retificador 12VCC e Torre. SEM USO.")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10.000,00</t>
        </is>
      </c>
      <c r="F261" s="4" t="inlineStr">
        <is>
          <t>500.00</t>
        </is>
      </c>
    </row>
    <row collapsed="false" customFormat="false" customHeight="false" hidden="false" ht="12.1" outlineLevel="0" r="262">
      <c r="A262" s="5" t="s">
        <f>=HYPERLINK("https://leilaoonline.net/lote/detalhe/65798", "1002")</f>
      </c>
      <c r="B262" s="4" t="s">
        <f>=HYPERLINK("https://leilaoonline.net/lote/detalhe/65798", "Câmara climática para medições de equipamentos e produtos industriais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39.000,00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=HYPERLINK("https://leilaoonline.net/lote/detalhe/65908", "1101")</f>
      </c>
      <c r="B263" s="4" t="s">
        <f>=HYPERLINK("https://leilaoonline.net/lote/detalhe/65908", " Aprox. 49 pares de sapatos diversos")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200,00</t>
        </is>
      </c>
      <c r="F263" s="4" t="inlineStr">
        <is>
          <t>50.00</t>
        </is>
      </c>
    </row>
    <row collapsed="false" customFormat="false" customHeight="false" hidden="false" ht="12.1" outlineLevel="0" r="264">
      <c r="A264" s="5" t="s">
        <f>=HYPERLINK("https://leilaoonline.net/lote/detalhe/65915", "1102")</f>
      </c>
      <c r="B264" s="4" t="s">
        <f>=HYPERLINK("https://leilaoonline.net/lote/detalhe/65915", " Ferramentas diversas   carrinho para transporte   calceiro ")</f>
      </c>
      <c r="C264" s="4" t="inlineStr">
        <is>
          <t>Vendido</t>
        </is>
      </c>
      <c r="D264" s="4" t="inlineStr">
        <is>
          <t>1</t>
        </is>
      </c>
      <c r="E264" s="5" t="inlineStr">
        <is>
          <t>80,00</t>
        </is>
      </c>
      <c r="F264" s="4" t="inlineStr">
        <is>
          <t>50.00</t>
        </is>
      </c>
    </row>
    <row collapsed="false" customFormat="false" customHeight="false" hidden="false" ht="12.1" outlineLevel="0" r="265">
      <c r="A265" s="5" t="s">
        <f>=HYPERLINK("https://leilaoonline.net/lote/detalhe/65917", "1105")</f>
      </c>
      <c r="B265" s="4" t="s">
        <f>=HYPERLINK("https://leilaoonline.net/lote/detalhe/65917", " Cabos Diversos   Diversos Materiais e Mostruários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40,00</t>
        </is>
      </c>
      <c r="F265" s="4" t="inlineStr">
        <is>
          <t>50.00</t>
        </is>
      </c>
    </row>
    <row collapsed="false" customFormat="false" customHeight="false" hidden="false" ht="12.1" outlineLevel="0" r="266">
      <c r="A266" s="5" t="s">
        <f>=HYPERLINK("https://leilaoonline.net/lote/detalhe/65907", "1107")</f>
      </c>
      <c r="B266" s="4" t="s">
        <f>=HYPERLINK("https://leilaoonline.net/lote/detalhe/65907", " Lustres   Papel de Parede Importado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90,00</t>
        </is>
      </c>
      <c r="F266" s="4" t="inlineStr">
        <is>
          <t>50.00</t>
        </is>
      </c>
    </row>
    <row collapsed="false" customFormat="false" customHeight="false" hidden="false" ht="12.1" outlineLevel="0" r="267">
      <c r="A267" s="5" t="s">
        <f>=HYPERLINK("https://leilaoonline.net/lote/detalhe/65911", "1109")</f>
      </c>
      <c r="B267" s="4" t="s">
        <f>=HYPERLINK("https://leilaoonline.net/lote/detalhe/65911", " Capa Massageadora Importada para banco de Carro 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60,00</t>
        </is>
      </c>
      <c r="F267" s="4" t="inlineStr">
        <is>
          <t>50.00</t>
        </is>
      </c>
    </row>
    <row collapsed="false" customFormat="false" customHeight="false" hidden="false" ht="12.1" outlineLevel="0" r="268">
      <c r="A268" s="5" t="s">
        <f>=HYPERLINK("https://leilaoonline.net/lote/detalhe/65916", "1112")</f>
      </c>
      <c r="B268" s="4" t="s">
        <f>=HYPERLINK("https://leilaoonline.net/lote/detalhe/65916", " Maca de Ambulância completa e cilindro de oxigênio")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1.000,00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=HYPERLINK("https://leilaoonline.net/lote/detalhe/65914", "1113")</f>
      </c>
      <c r="B269" s="4" t="s">
        <f>=HYPERLINK("https://leilaoonline.net/lote/detalhe/65914", "[ VÍDEOS ] AUDI A4 2.0 16V TFSI. 180cv. Turbo. ANO  2011/12 ")</f>
      </c>
      <c r="C269" s="4" t="inlineStr">
        <is>
          <t>Vendido</t>
        </is>
      </c>
      <c r="D269" s="4" t="inlineStr">
        <is>
          <t>2</t>
        </is>
      </c>
      <c r="E269" s="5" t="inlineStr">
        <is>
          <t>36.500,00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=HYPERLINK("https://leilaoonline.net/lote/detalhe/65912", "1115")</f>
      </c>
      <c r="B270" s="4" t="s">
        <f>=HYPERLINK("https://leilaoonline.net/lote/detalhe/65912", " Suporte  para bicicleta")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10,00</t>
        </is>
      </c>
      <c r="F270" s="4" t="inlineStr">
        <is>
          <t>100.00</t>
        </is>
      </c>
    </row>
    <row collapsed="false" customFormat="false" customHeight="false" hidden="false" ht="12.1" outlineLevel="0" r="271">
      <c r="A271" s="5" t="s">
        <f>=HYPERLINK("https://leilaoonline.net/lote/detalhe/65910", "1116")</f>
      </c>
      <c r="B271" s="4" t="s">
        <f>=HYPERLINK("https://leilaoonline.net/lote/detalhe/65910", " Aprox. 09 unidades de Jeans, sendo: calças e shorts de marcas variadas.")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100,00</t>
        </is>
      </c>
      <c r="F271" s="4" t="inlineStr">
        <is>
          <t>50.00</t>
        </is>
      </c>
    </row>
    <row collapsed="false" customFormat="false" customHeight="false" hidden="false" ht="12.1" outlineLevel="0" r="272">
      <c r="A272" s="5" t="s">
        <f>=HYPERLINK("https://leilaoonline.net/lote/detalhe/65909", "1117")</f>
      </c>
      <c r="B272" s="4" t="s">
        <f>=HYPERLINK("https://leilaoonline.net/lote/detalhe/65909", " Aprox. 43 Peças de Roupas diversas")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400,00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=HYPERLINK("https://leilaoonline.net/lote/detalhe/65913", "1118")</f>
      </c>
      <c r="B273" s="4" t="s">
        <f>=HYPERLINK("https://leilaoonline.net/lote/detalhe/65913", " Cafeteira Eletrica")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50,00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=HYPERLINK("https://leilaoonline.net/lote/detalhe/65975", "1201")</f>
      </c>
      <c r="B274" s="4" t="s">
        <f>=HYPERLINK("https://leilaoonline.net/lote/detalhe/65975", " FURADEIRA FRESADORA KONE KMB 30, ANO: 1988, C/ MOTOR WEG DE 1,5 CV. OBS.: COM PINÇAS")</f>
      </c>
      <c r="C274" s="4" t="inlineStr">
        <is>
          <t>Vendido</t>
        </is>
      </c>
      <c r="D274" s="4" t="inlineStr">
        <is>
          <t>5</t>
        </is>
      </c>
      <c r="E274" s="5" t="inlineStr">
        <is>
          <t>3.300,00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=HYPERLINK("https://leilaoonline.net/lote/detalhe/65989", "1202")</f>
      </c>
      <c r="B275" s="4" t="s">
        <f>=HYPERLINK("https://leilaoonline.net/lote/detalhe/65989", " PLAINA ACTIVA DE 400 MM")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1.250,00</t>
        </is>
      </c>
      <c r="F275" s="4" t="inlineStr">
        <is>
          <t>150.00</t>
        </is>
      </c>
    </row>
    <row collapsed="false" customFormat="false" customHeight="false" hidden="false" ht="12.1" outlineLevel="0" r="276">
      <c r="A276" s="5" t="s">
        <f>=HYPERLINK("https://leilaoonline.net/lote/detalhe/65997", "1203")</f>
      </c>
      <c r="B276" s="4" t="s">
        <f>=HYPERLINK("https://leilaoonline.net/lote/detalhe/65997", " PRENSA PENA, CAP. 4 T, ANO: 1987, C/ MOTOR WEG DE 0,5 CV")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1.700,00</t>
        </is>
      </c>
      <c r="F276" s="4" t="inlineStr">
        <is>
          <t>150.00</t>
        </is>
      </c>
    </row>
    <row collapsed="false" customFormat="false" customHeight="false" hidden="false" ht="12.1" outlineLevel="0" r="277">
      <c r="A277" s="5" t="s">
        <f>=HYPERLINK("https://leilaoonline.net/lote/detalhe/65994", "1205")</f>
      </c>
      <c r="B277" s="4" t="s">
        <f>=HYPERLINK("https://leilaoonline.net/lote/detalhe/65994", " PRENSA MANUAL CARIAMA")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200,00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=HYPERLINK("https://leilaoonline.net/lote/detalhe/65990", "1206")</f>
      </c>
      <c r="B278" s="4" t="s">
        <f>=HYPERLINK("https://leilaoonline.net/lote/detalhe/65990", " ROSQUEADEIRA S/ ESPECIFICAÇÕES")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900,00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=HYPERLINK("https://leilaoonline.net/lote/detalhe/65995", "1207")</f>
      </c>
      <c r="B279" s="4" t="s">
        <f>=HYPERLINK("https://leilaoonline.net/lote/detalhe/65995", " ROSQUEADEIRA ASTEN RA 64, C/ MOTOR DE 0,25 CV")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900,00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=HYPERLINK("https://leilaoonline.net/lote/detalhe/65983", "1208")</f>
      </c>
      <c r="B280" s="4" t="s">
        <f>=HYPERLINK("https://leilaoonline.net/lote/detalhe/65983", " ROSQUEADEIRA BEGRA RA 64, CAP. ROSQUEAR ATÉ M6")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700,00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=HYPERLINK("https://leilaoonline.net/lote/detalhe/65987", "1209")</f>
      </c>
      <c r="B281" s="4" t="s">
        <f>=HYPERLINK("https://leilaoonline.net/lote/detalhe/65987", " ESMERIL E BALANÇA CONTADORA MARTE AC4/40K")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200,00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=HYPERLINK("https://leilaoonline.net/lote/detalhe/65974", "1210")</f>
      </c>
      <c r="B282" s="4" t="s">
        <f>=HYPERLINK("https://leilaoonline.net/lote/detalhe/65974", " SELADORA SUNNYVALE 400, ANO: 1991")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250,00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=HYPERLINK("https://leilaoonline.net/lote/detalhe/65993", "1212")</f>
      </c>
      <c r="B283" s="4" t="s">
        <f>=HYPERLINK("https://leilaoonline.net/lote/detalhe/65993", " DESEMPENO GRANITO TECNOGRAN, MOD. RESTAURAÇÃO, DIM.: 400x400 MM")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400,00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=HYPERLINK("https://leilaoonline.net/lote/detalhe/65980", "1213")</f>
      </c>
      <c r="B284" s="4" t="s">
        <f>=HYPERLINK("https://leilaoonline.net/lote/detalhe/65980", " INJETORA AILÉE, TIPO BA, 60 CICLOS")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2.000,00</t>
        </is>
      </c>
      <c r="F284" s="4" t="inlineStr">
        <is>
          <t>150.00</t>
        </is>
      </c>
    </row>
    <row collapsed="false" customFormat="false" customHeight="false" hidden="false" ht="12.1" outlineLevel="0" r="285">
      <c r="A285" s="5" t="s">
        <f>=HYPERLINK("https://leilaoonline.net/lote/detalhe/65978", "1214")</f>
      </c>
      <c r="B285" s="4" t="s">
        <f>=HYPERLINK("https://leilaoonline.net/lote/detalhe/65978", " INJETORA AILÉE, TIPO BA, 60 CICLOS")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2.000,00</t>
        </is>
      </c>
      <c r="F285" s="4" t="inlineStr">
        <is>
          <t>150.00</t>
        </is>
      </c>
    </row>
    <row collapsed="false" customFormat="false" customHeight="false" hidden="false" ht="12.1" outlineLevel="0" r="286">
      <c r="A286" s="5" t="s">
        <f>=HYPERLINK("https://leilaoonline.net/lote/detalhe/65982", "1215")</f>
      </c>
      <c r="B286" s="4" t="s">
        <f>=HYPERLINK("https://leilaoonline.net/lote/detalhe/65982", " INJETORA AILÉE, TIPO BA, 60 CICLOS")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2.000,00</t>
        </is>
      </c>
      <c r="F286" s="4" t="inlineStr">
        <is>
          <t>150.00</t>
        </is>
      </c>
    </row>
    <row collapsed="false" customFormat="false" customHeight="false" hidden="false" ht="12.1" outlineLevel="0" r="287">
      <c r="A287" s="5" t="s">
        <f>=HYPERLINK("https://leilaoonline.net/lote/detalhe/65988", "1216")</f>
      </c>
      <c r="B287" s="4" t="s">
        <f>=HYPERLINK("https://leilaoonline.net/lote/detalhe/65988", " INJETORA AILÉE, TIPO BA, 60 CICLOS")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2.000,00</t>
        </is>
      </c>
      <c r="F287" s="4" t="inlineStr">
        <is>
          <t>150.00</t>
        </is>
      </c>
    </row>
    <row collapsed="false" customFormat="false" customHeight="false" hidden="false" ht="12.1" outlineLevel="0" r="288">
      <c r="A288" s="5" t="s">
        <f>=HYPERLINK("https://leilaoonline.net/lote/detalhe/65991", "1217")</f>
      </c>
      <c r="B288" s="4" t="s">
        <f>=HYPERLINK("https://leilaoonline.net/lote/detalhe/65991", " INJETORA AILÉE, TIPO BA, 60 CICLOS")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2.000,00</t>
        </is>
      </c>
      <c r="F288" s="4" t="inlineStr">
        <is>
          <t>150.00</t>
        </is>
      </c>
    </row>
    <row collapsed="false" customFormat="false" customHeight="false" hidden="false" ht="12.1" outlineLevel="0" r="289">
      <c r="A289" s="5" t="s">
        <f>=HYPERLINK("https://leilaoonline.net/lote/detalhe/65979", "1218")</f>
      </c>
      <c r="B289" s="4" t="s">
        <f>=HYPERLINK("https://leilaoonline.net/lote/detalhe/65979", " ROSQUEADEIRA S/ ESPECIFICAÇÕES")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650,00</t>
        </is>
      </c>
      <c r="F289" s="4" t="inlineStr">
        <is>
          <t>50.00</t>
        </is>
      </c>
    </row>
    <row collapsed="false" customFormat="false" customHeight="false" hidden="false" ht="12.1" outlineLevel="0" r="290">
      <c r="A290" s="5" t="s">
        <f>=HYPERLINK("https://leilaoonline.net/lote/detalhe/65992", "1219")</f>
      </c>
      <c r="B290" s="4" t="s">
        <f>=HYPERLINK("https://leilaoonline.net/lote/detalhe/65992", " ROSQUEADEIRA C/ MOTOR")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700,00</t>
        </is>
      </c>
      <c r="F290" s="4" t="inlineStr">
        <is>
          <t>50.00</t>
        </is>
      </c>
    </row>
    <row collapsed="false" customFormat="false" customHeight="false" hidden="false" ht="12.1" outlineLevel="0" r="291">
      <c r="A291" s="5" t="s">
        <f>=HYPERLINK("https://leilaoonline.net/lote/detalhe/65973", "1220")</f>
      </c>
      <c r="B291" s="4" t="s">
        <f>=HYPERLINK("https://leilaoonline.net/lote/detalhe/65973", " ROSQUEADEIRA S/ ESPECIFICAÇÕES")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650,00</t>
        </is>
      </c>
      <c r="F291" s="4" t="inlineStr">
        <is>
          <t>50.00</t>
        </is>
      </c>
    </row>
    <row collapsed="false" customFormat="false" customHeight="false" hidden="false" ht="12.1" outlineLevel="0" r="292">
      <c r="A292" s="5" t="s">
        <f>=HYPERLINK("https://leilaoonline.net/lote/detalhe/65985", "1221")</f>
      </c>
      <c r="B292" s="4" t="s">
        <f>=HYPERLINK("https://leilaoonline.net/lote/detalhe/65985", " CILINDRO")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300,00</t>
        </is>
      </c>
      <c r="F292" s="4" t="inlineStr">
        <is>
          <t>50.00</t>
        </is>
      </c>
    </row>
    <row collapsed="false" customFormat="false" customHeight="false" hidden="false" ht="12.1" outlineLevel="0" r="293">
      <c r="A293" s="5" t="s">
        <f>=HYPERLINK("https://leilaoonline.net/lote/detalhe/65977", "1222")</f>
      </c>
      <c r="B293" s="4" t="s">
        <f>=HYPERLINK("https://leilaoonline.net/lote/detalhe/65977", " 4 MOSTRUÁRIOS")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450,00</t>
        </is>
      </c>
      <c r="F293" s="4" t="inlineStr">
        <is>
          <t>50.00</t>
        </is>
      </c>
    </row>
    <row collapsed="false" customFormat="false" customHeight="false" hidden="false" ht="12.1" outlineLevel="0" r="294">
      <c r="A294" s="5" t="s">
        <f>=HYPERLINK("https://leilaoonline.net/lote/detalhe/65981", "1223")</f>
      </c>
      <c r="B294" s="4" t="s">
        <f>=HYPERLINK("https://leilaoonline.net/lote/detalhe/65981", " 1 ARMÁRIO EM AÇO C/ 2 PORTAS E 2 ARMÁRIOS DE VESTIÁRIO EM AÇO C/ 8 PORTAS")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120,00</t>
        </is>
      </c>
      <c r="F294" s="4" t="inlineStr">
        <is>
          <t>50.00</t>
        </is>
      </c>
    </row>
    <row collapsed="false" customFormat="false" customHeight="false" hidden="false" ht="12.1" outlineLevel="0" r="295">
      <c r="A295" s="5" t="s">
        <f>=HYPERLINK("https://leilaoonline.net/lote/detalhe/65976", "1224")</f>
      </c>
      <c r="B295" s="4" t="s">
        <f>=HYPERLINK("https://leilaoonline.net/lote/detalhe/65976", " 7 BANCADAS DIVERSAS COM AS SEGUINTES DIMENSÕES: 2,4X0,9 M; 2,4X0,9 M; 1,5X0,9 M; 1,25X0,6 M; 1,6X0,75; 1,2X0,65 M;1,25X0,6 M")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900,00</t>
        </is>
      </c>
      <c r="F295" s="4" t="inlineStr">
        <is>
          <t>50.00</t>
        </is>
      </c>
    </row>
    <row collapsed="false" customFormat="false" customHeight="false" hidden="false" ht="12.1" outlineLevel="0" r="296">
      <c r="A296" s="5" t="s">
        <f>=HYPERLINK("https://leilaoonline.net/lote/detalhe/65996", "1225")</f>
      </c>
      <c r="B296" s="4" t="s">
        <f>=HYPERLINK("https://leilaoonline.net/lote/detalhe/65996", " ARMÁRIOS, MESAS, CADEIRAS DIVERSAS")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500,00</t>
        </is>
      </c>
      <c r="F296" s="4" t="inlineStr">
        <is>
          <t>50.00</t>
        </is>
      </c>
    </row>
    <row collapsed="false" customFormat="false" customHeight="false" hidden="false" ht="12.1" outlineLevel="0" r="297">
      <c r="A297" s="5" t="s">
        <f>=HYPERLINK("https://leilaoonline.net/lote/detalhe/65998", "1226")</f>
      </c>
      <c r="B297" s="4" t="s">
        <f>=HYPERLINK("https://leilaoonline.net/lote/detalhe/65998", " 2 MOSTRUÁRIOS")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400,00</t>
        </is>
      </c>
      <c r="F2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2026-09-03T12:13:09.00Z</dcterms:created>
  <dc:creator>Tellks Tecnologia</dc:creator>
  <cp:revision>0</cp:revision>
</cp:coreProperties>
</file>