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COLHEDORAS - GRADES - ENFARDADEIRA - CULTIVADOR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=HYPERLINK("https://leilaoonline.net/lote/detalhe/68777", "025")</f>
      </c>
      <c r="B11" s="4" t="s">
        <f>=HYPERLINK("https://leilaoonline.net/lote/detalhe/68777", "CAMINHÃO VOLVO/FM 480 6X4R, ANO 2010/2010, FR 4100171 UND .PARAGUAÇU")</f>
      </c>
      <c r="C11" s="4" t="inlineStr">
        <is>
          <t>Vendido</t>
        </is>
      </c>
      <c r="D11" s="4" t="inlineStr">
        <is>
          <t>167</t>
        </is>
      </c>
      <c r="E11" s="5" t="inlineStr">
        <is>
          <t>126.000,00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=HYPERLINK("https://leilaoonline.net/lote/detalhe/68778", "026")</f>
      </c>
      <c r="B12" s="4" t="s">
        <f>=HYPERLINK("https://leilaoonline.net/lote/detalhe/68778", "CAMINHÃO SCANIA/P 420 A6X4, ANO 2008/2008, FR4100145, UND. PARAGUAÇU")</f>
      </c>
      <c r="C12" s="4" t="inlineStr">
        <is>
          <t>Vendido</t>
        </is>
      </c>
      <c r="D12" s="4" t="inlineStr">
        <is>
          <t>93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=HYPERLINK("https://leilaoonline.net/lote/detalhe/68779", "027")</f>
      </c>
      <c r="B13" s="4" t="s">
        <f>=HYPERLINK("https://leilaoonline.net/lote/detalhe/68779", "CAMINHÃO SCANIA/G 420 A6X4 - ANO 2011/2012, FR 4100231, UND. PARAGUAÇU ")</f>
      </c>
      <c r="C13" s="4" t="inlineStr">
        <is>
          <t>Vendido</t>
        </is>
      </c>
      <c r="D13" s="4" t="inlineStr">
        <is>
          <t>104</t>
        </is>
      </c>
      <c r="E13" s="5" t="inlineStr">
        <is>
          <t>112.000,00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=HYPERLINK("https://leilaoonline.net/lote/detalhe/68783", "028")</f>
      </c>
      <c r="B14" s="4" t="s">
        <f>=HYPERLINK("https://leilaoonline.net/lote/detalhe/68783", "CAMINHÃO VOLVO/FM 480 6X4R, ANO 2009/2010, FR 4100157 UND .PARAGUAÇU")</f>
      </c>
      <c r="C14" s="4" t="inlineStr">
        <is>
          <t>Vendido</t>
        </is>
      </c>
      <c r="D14" s="4" t="inlineStr">
        <is>
          <t>173</t>
        </is>
      </c>
      <c r="E14" s="5" t="inlineStr">
        <is>
          <t>138.000,00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=HYPERLINK("https://leilaoonline.net/lote/detalhe/68784", "029")</f>
      </c>
      <c r="B15" s="4" t="s">
        <f>=HYPERLINK("https://leilaoonline.net/lote/detalhe/68784", "CAMINHÃO SCANIA/G 440 A6X4 CS - ANO 2014/2014 ,  FR 4100296, UND. PARAGUAÇU ")</f>
      </c>
      <c r="C15" s="4" t="inlineStr">
        <is>
          <t>Vendido</t>
        </is>
      </c>
      <c r="D15" s="4" t="inlineStr">
        <is>
          <t>70</t>
        </is>
      </c>
      <c r="E15" s="5" t="inlineStr">
        <is>
          <t>68.500,00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=HYPERLINK("https://leilaoonline.net/lote/detalhe/68785", "030")</f>
      </c>
      <c r="B16" s="4" t="s">
        <f>=HYPERLINK("https://leilaoonline.net/lote/detalhe/68785", "CAMINHÃO SCANIA/G 420 A6X4 - ANO 2011/2012, FR 4100229, UND. PARAGUAÇU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86.000,00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=HYPERLINK("https://leilaoonline.net/lote/detalhe/68786", "031")</f>
      </c>
      <c r="B17" s="4" t="s">
        <f>=HYPERLINK("https://leilaoonline.net/lote/detalhe/68786", "CAMINHÃO VW/31.330 CRC 6X4, ANO 2013/2013- FR 4100267- LOC. PARAGUAÇU")</f>
      </c>
      <c r="C17" s="4" t="inlineStr">
        <is>
          <t>Vendido</t>
        </is>
      </c>
      <c r="D17" s="4" t="inlineStr">
        <is>
          <t>159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=HYPERLINK("https://leilaoonline.net/lote/detalhe/68799", "032")</f>
      </c>
      <c r="B18" s="4" t="s">
        <f>=HYPERLINK("https://leilaoonline.net/lote/detalhe/68799", "CAMINHÃO VW/26.260 E BASCULANTE, ANO 2006/2006, FR 4100032, LOC. PARAGUAÇU/SP ")</f>
      </c>
      <c r="C18" s="4" t="inlineStr">
        <is>
          <t>Vendido</t>
        </is>
      </c>
      <c r="D18" s="4" t="inlineStr">
        <is>
          <t>132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=HYPERLINK("https://leilaoonline.net/lote/detalhe/68787", "033")</f>
      </c>
      <c r="B19" s="4" t="s">
        <f>=HYPERLINK("https://leilaoonline.net/lote/detalhe/68787", "CAMINHÃO VW/31.330 CRC 6X4, ANO 2013/2013- FR 4100261- LOC. PARAGUAÇU")</f>
      </c>
      <c r="C19" s="4" t="inlineStr">
        <is>
          <t>Vendido</t>
        </is>
      </c>
      <c r="D19" s="4" t="inlineStr">
        <is>
          <t>169</t>
        </is>
      </c>
      <c r="E19" s="5" t="inlineStr">
        <is>
          <t>123.000,00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=HYPERLINK("https://leilaoonline.net/lote/detalhe/68788", "034")</f>
      </c>
      <c r="B20" s="4" t="s">
        <f>=HYPERLINK("https://leilaoonline.net/lote/detalhe/68788", "CAMINHÃO VW/26.260, ANO 2005/2005, FR 4100014, LOC. PARAGUAÇU")</f>
      </c>
      <c r="C20" s="4" t="inlineStr">
        <is>
          <t>Vendido</t>
        </is>
      </c>
      <c r="D20" s="4" t="inlineStr">
        <is>
          <t>79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=HYPERLINK("https://leilaoonline.net/lote/detalhe/68789", "035")</f>
      </c>
      <c r="B21" s="4" t="s">
        <f>=HYPERLINK("https://leilaoonline.net/lote/detalhe/68789", "COLHEDORA J. DEERE COLH NW 3520  - ANO 2010, FR 4300035, LOC. PARAGUAÇU")</f>
      </c>
      <c r="C21" s="4" t="inlineStr">
        <is>
          <t>Vendido</t>
        </is>
      </c>
      <c r="D21" s="4" t="inlineStr">
        <is>
          <t>5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=HYPERLINK("https://leilaoonline.net/lote/detalhe/68790", "036")</f>
      </c>
      <c r="B22" s="4" t="s">
        <f>=HYPERLINK("https://leilaoonline.net/lote/detalhe/68790", "COLHEDORA J. DEERE COLH NW 3520  - Ano 2011, FR 4300052, LOC. PARAGUAÇU")</f>
      </c>
      <c r="C22" s="4" t="inlineStr">
        <is>
          <t>Vendido</t>
        </is>
      </c>
      <c r="D22" s="4" t="inlineStr">
        <is>
          <t>7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=HYPERLINK("https://leilaoonline.net/lote/detalhe/68791", "037")</f>
      </c>
      <c r="B23" s="4" t="s">
        <f>=HYPERLINK("https://leilaoonline.net/lote/detalhe/68791", "COLHEDORA J. DEERE COLH NW 3520  - ANO 2011, FR 4300041, LOC. PARAGUAÇU")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=HYPERLINK("https://leilaoonline.net/lote/detalhe/68792", "038")</f>
      </c>
      <c r="B24" s="4" t="s">
        <f>=HYPERLINK("https://leilaoonline.net/lote/detalhe/68792", "COLHEDORA J. DEERE COLH NW 3520  - ANO 2011, FR 4300051, LOC. PARAGUAÇU")</f>
      </c>
      <c r="C24" s="4" t="inlineStr">
        <is>
          <t>Vendido</t>
        </is>
      </c>
      <c r="D24" s="4" t="inlineStr">
        <is>
          <t>7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=HYPERLINK("https://leilaoonline.net/lote/detalhe/68793", "039")</f>
      </c>
      <c r="B25" s="4" t="s">
        <f>=HYPERLINK("https://leilaoonline.net/lote/detalhe/68793", "GRADE A.I CIVEMASA 32X28, FR 4400112 - LOC. PARAGUAÇU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=HYPERLINK("https://leilaoonline.net/lote/detalhe/68794", "040")</f>
      </c>
      <c r="B26" s="4" t="s">
        <f>=HYPERLINK("https://leilaoonline.net/lote/detalhe/68794", "TRANSBORDO SMR 10000 SERMAG, FR 4401452,  LOC.PARAGUAÇU")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=HYPERLINK("https://leilaoonline.net/lote/detalhe/68795", "041")</f>
      </c>
      <c r="B27" s="4" t="s">
        <f>=HYPERLINK("https://leilaoonline.net/lote/detalhe/68795", "TRANSBORDO TAC DC 10500 CIVEMASA, FR 4400535 LOC.PARAGUAÇU/ SP 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=HYPERLINK("https://leilaoonline.net/lote/detalhe/68798", "042")</f>
      </c>
      <c r="B28" s="4" t="s">
        <f>=HYPERLINK("https://leilaoonline.net/lote/detalhe/68798", "CAMINHÃO SCANIA/P124CA6X4NZ 420, ANO 2007/2008, S/ MOTOR,  FR 4100124, UND. PARAGUAÇU/SP 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=HYPERLINK("https://leilaoonline.net/lote/detalhe/68796", "043")</f>
      </c>
      <c r="B29" s="4" t="s">
        <f>=HYPERLINK("https://leilaoonline.net/lote/detalhe/68796", "TRANSBORDO TAC 10500 CIVEMASA, FR 4400528, LOC. PARAGUAÇU/SP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6.050,00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=HYPERLINK("https://leilaoonline.net/lote/detalhe/68800", "045")</f>
      </c>
      <c r="B30" s="4" t="s">
        <f>=HYPERLINK("https://leilaoonline.net/lote/detalhe/68800", "CAMINHÃO SCANIA/P 310 B6X4 BASCULANTE, FR 4100186, ANO 2011/2011 LOC. NARANDIBA/ SP ")</f>
      </c>
      <c r="C30" s="4" t="inlineStr">
        <is>
          <t>Vendido</t>
        </is>
      </c>
      <c r="D30" s="4" t="inlineStr">
        <is>
          <t>150</t>
        </is>
      </c>
      <c r="E30" s="5" t="inlineStr">
        <is>
          <t>100.500,00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=HYPERLINK("https://leilaoonline.net/lote/detalhe/68801", "046")</f>
      </c>
      <c r="B31" s="4" t="s">
        <f>=HYPERLINK("https://leilaoonline.net/lote/detalhe/68801", "CAMINHÃO SCANIA/P 310 B6X4, BASCULANTE, FR 4100187, ANO 2011/2011 - LOC. NARANDIBA/ SP ")</f>
      </c>
      <c r="C31" s="4" t="inlineStr">
        <is>
          <t>Vendido</t>
        </is>
      </c>
      <c r="D31" s="4" t="inlineStr">
        <is>
          <t>156</t>
        </is>
      </c>
      <c r="E31" s="5" t="inlineStr">
        <is>
          <t>105.500,00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=HYPERLINK("https://leilaoonline.net/lote/detalhe/68802", "047")</f>
      </c>
      <c r="B32" s="4" t="s">
        <f>=HYPERLINK("https://leilaoonline.net/lote/detalhe/68802", "CAMINHÃO SCANIA/P94CB6X4NZ 310, ANO 2007/2008,  FR 4100132, LOC. NARANDIBA/SP ")</f>
      </c>
      <c r="C32" s="4" t="inlineStr">
        <is>
          <t>Vendido</t>
        </is>
      </c>
      <c r="D32" s="4" t="inlineStr">
        <is>
          <t>122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=HYPERLINK("https://leilaoonline.net/lote/detalhe/68803", "048")</f>
      </c>
      <c r="B33" s="4" t="s">
        <f>=HYPERLINK("https://leilaoonline.net/lote/detalhe/68803", "CAMINHÃO VW/13.180 EURO3 WORKER, ANO 2009/2009- FR 4100148, LOC. NARANDIBA/SP 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=HYPERLINK("https://leilaoonline.net/lote/detalhe/68804", "049")</f>
      </c>
      <c r="B34" s="4" t="s">
        <f>=HYPERLINK("https://leilaoonline.net/lote/detalhe/68804", "CAMINHÃO VW/31.330 CRC 6X4 ANO 2013/2013, FR 4100264, LOC. NARANDIBA/SP ")</f>
      </c>
      <c r="C34" s="4" t="inlineStr">
        <is>
          <t>Vendido</t>
        </is>
      </c>
      <c r="D34" s="4" t="inlineStr">
        <is>
          <t>160</t>
        </is>
      </c>
      <c r="E34" s="5" t="inlineStr">
        <is>
          <t>116.000,00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=HYPERLINK("https://leilaoonline.net/lote/detalhe/68805", "050")</f>
      </c>
      <c r="B35" s="4" t="s">
        <f>=HYPERLINK("https://leilaoonline.net/lote/detalhe/68805", "CAMINHÃO SCANIA/G 420 A6X4 2011/2012, S/ MOTOR , FR 4100233, LOC. NARANDIBA/SP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=HYPERLINK("https://leilaoonline.net/lote/detalhe/68806", "051")</f>
      </c>
      <c r="B36" s="4" t="s">
        <f>=HYPERLINK("https://leilaoonline.net/lote/detalhe/68806", "CAMINHÃO VW/31.320 CNC 6X4 2011/2012 CALDA PRONTA S/ MOTOR , FR 4100218, LOC. NARANDIBA/SP ")</f>
      </c>
      <c r="C36" s="4" t="inlineStr">
        <is>
          <t>Vendido</t>
        </is>
      </c>
      <c r="D36" s="4" t="inlineStr">
        <is>
          <t>155</t>
        </is>
      </c>
      <c r="E36" s="5" t="inlineStr">
        <is>
          <t>96.500,00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=HYPERLINK("https://leilaoonline.net/lote/detalhe/68807", "052")</f>
      </c>
      <c r="B37" s="4" t="s">
        <f>=HYPERLINK("https://leilaoonline.net/lote/detalhe/68807", "CAMINHÃO SCANIA/P124CA6X4NZ 420, ANO 2004/2004,  FR 4100102, LOC. NARANDIBA/SP ")</f>
      </c>
      <c r="C37" s="4" t="inlineStr">
        <is>
          <t>Vendido</t>
        </is>
      </c>
      <c r="D37" s="4" t="inlineStr">
        <is>
          <t>88</t>
        </is>
      </c>
      <c r="E37" s="5" t="inlineStr">
        <is>
          <t>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=HYPERLINK("https://leilaoonline.net/lote/detalhe/68808", "053")</f>
      </c>
      <c r="B38" s="4" t="s">
        <f>=HYPERLINK("https://leilaoonline.net/lote/detalhe/68808", "CAMINHÃO VW 26.260, ANO 2003/2004,  S/ MOTOR,  FR 4100009, LOC. NARANBIDA / SP ")</f>
      </c>
      <c r="C38" s="4" t="inlineStr">
        <is>
          <t>Vendido</t>
        </is>
      </c>
      <c r="D38" s="4" t="inlineStr">
        <is>
          <t>46</t>
        </is>
      </c>
      <c r="E38" s="5" t="inlineStr">
        <is>
          <t>48.500,00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=HYPERLINK("https://leilaoonline.net/lote/detalhe/68833", "054")</f>
      </c>
      <c r="B39" s="4" t="s">
        <f>=HYPERLINK("https://leilaoonline.net/lote/detalhe/68833", "ENFARDADEIRA VALTRA, ANO 2014, TEMPO ESTIMADO DE USO 06 MESES,  FR 4402050- LOC. NARANDIBA/SP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=HYPERLINK("https://leilaoonline.net/lote/detalhe/68834", "055")</f>
      </c>
      <c r="B40" s="4" t="s">
        <f>=HYPERLINK("https://leilaoonline.net/lote/detalhe/68834", "ENFARDADEIRA VALTRA, ANO 2014,TEMPO ESTIMADO DE USO 06 MESES,  FR 4402051- LOC. NARANDIBA/SP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=HYPERLINK("https://leilaoonline.net/lote/detalhe/68835", "056")</f>
      </c>
      <c r="B41" s="4" t="s">
        <f>=HYPERLINK("https://leilaoonline.net/lote/detalhe/68835", "ENFARDADEIRA VALTRA, ANO 2014,TEMPO ESTIMADO DE USO 06 MESES, FR 4402052- LOC. NARANDIBA/SP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=HYPERLINK("https://leilaoonline.net/lote/detalhe/68812", "057")</f>
      </c>
      <c r="B42" s="4" t="s">
        <f>=HYPERLINK("https://leilaoonline.net/lote/detalhe/68812", "SULCADOR 3 LINHAS SOLUUS, FR 4400151 - LOC. NARANDIBA/SP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=HYPERLINK("https://leilaoonline.net/lote/detalhe/68820", "058")</f>
      </c>
      <c r="B43" s="4" t="s">
        <f>=HYPERLINK("https://leilaoonline.net/lote/detalhe/68820", "CULTIVADOR PALHA 2 LINHAS DMB, FR 4400909- LOC NARANDIBA/SP ")</f>
      </c>
      <c r="C43" s="4" t="inlineStr">
        <is>
          <t>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=HYPERLINK("https://leilaoonline.net/lote/detalhe/68817", "059")</f>
      </c>
      <c r="B44" s="4" t="s">
        <f>=HYPERLINK("https://leilaoonline.net/lote/detalhe/68817", "SULCADOR 2 LINHAS SOLUUS, FR 4400827 - LOC. NARANDIBA/SP ")</f>
      </c>
      <c r="C44" s="4" t="inlineStr">
        <is>
          <t>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=HYPERLINK("https://leilaoonline.net/lote/detalhe/68825", "060")</f>
      </c>
      <c r="B45" s="4" t="s">
        <f>=HYPERLINK("https://leilaoonline.net/lote/detalhe/68825", "CULTIVADOR PALHA 3 LINHAS SOLLUS, FR 4400947 - LOC NARANDIBA/SP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=HYPERLINK("https://leilaoonline.net/lote/detalhe/68826", "061")</f>
      </c>
      <c r="B46" s="4" t="s">
        <f>=HYPERLINK("https://leilaoonline.net/lote/detalhe/68826", "CULTIVADOR PALHA 3 LINHAS SOLLUS, FR 4400987 - LOC NARANDIBA/SP ")</f>
      </c>
      <c r="C46" s="4" t="inlineStr">
        <is>
          <t>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=HYPERLINK("https://leilaoonline.net/lote/detalhe/68824", "062")</f>
      </c>
      <c r="B47" s="4" t="s">
        <f>=HYPERLINK("https://leilaoonline.net/lote/detalhe/68824", "CULTIVADOR PALHA 3 LINHAS SOLLUS, FR 4400941 - LOC NARANDIBA/SP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=HYPERLINK("https://leilaoonline.net/lote/detalhe/68821", "063")</f>
      </c>
      <c r="B48" s="4" t="s">
        <f>=HYPERLINK("https://leilaoonline.net/lote/detalhe/68821", "CULTIVADOR PALHA 3 LINHAS DMB, FR 4400910- LOC NARANDIBA/SP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=HYPERLINK("https://leilaoonline.net/lote/detalhe/68815", "064")</f>
      </c>
      <c r="B49" s="4" t="s">
        <f>=HYPERLINK("https://leilaoonline.net/lote/detalhe/68815", "SULCADOR 2 LINHAS SOLUUS, FR 4400172 - LOC. NARANDIBA/SP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=HYPERLINK("https://leilaoonline.net/lote/detalhe/68813", "065")</f>
      </c>
      <c r="B50" s="4" t="s">
        <f>=HYPERLINK("https://leilaoonline.net/lote/detalhe/68813", "COBRIDOR 2 LINHAS SOLLUS, FR 4400157- LOC. NARANDIBA/SP ")</f>
      </c>
      <c r="C50" s="4" t="inlineStr">
        <is>
          <t>Vendido</t>
        </is>
      </c>
      <c r="D50" s="4" t="inlineStr">
        <is>
          <t>2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=HYPERLINK("https://leilaoonline.net/lote/detalhe/68829", "066")</f>
      </c>
      <c r="B51" s="4" t="s">
        <f>=HYPERLINK("https://leilaoonline.net/lote/detalhe/68829", "COBRIDOR DE CANA DMB, FR 4401090 - LOC. NARANDIBA/SP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=HYPERLINK("https://leilaoonline.net/lote/detalhe/68830", "067")</f>
      </c>
      <c r="B52" s="4" t="s">
        <f>=HYPERLINK("https://leilaoonline.net/lote/detalhe/68830", "COBRIDOR 2 LINHAS CIVEMASA, FR 4401358 - LOC. NARANDIBA/SP ")</f>
      </c>
      <c r="C52" s="4" t="inlineStr">
        <is>
          <t>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=HYPERLINK("https://leilaoonline.net/lote/detalhe/68814", "068")</f>
      </c>
      <c r="B53" s="4" t="s">
        <f>=HYPERLINK("https://leilaoonline.net/lote/detalhe/68814", "COBRIDOR 2 LINHAS SOLLUS, FR 4400158- LOC. NARANDIBA/SP ")</f>
      </c>
      <c r="C53" s="4" t="inlineStr">
        <is>
          <t>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=HYPERLINK("https://leilaoonline.net/lote/detalhe/68832", "069")</f>
      </c>
      <c r="B54" s="4" t="s">
        <f>=HYPERLINK("https://leilaoonline.net/lote/detalhe/68832", "DISTRIBUIDOR ADUBO 3 PONTOS, FR 4401397- LOC. NARANDIBA/SP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=HYPERLINK("https://leilaoonline.net/lote/detalhe/68811", "070")</f>
      </c>
      <c r="B55" s="4" t="s">
        <f>=HYPERLINK("https://leilaoonline.net/lote/detalhe/68811", "TERRACEADOR TC30E CIVEMASA, FR 4400139- LOC. NARANDIBA/SP ")</f>
      </c>
      <c r="C55" s="4" t="inlineStr">
        <is>
          <t>Vendido</t>
        </is>
      </c>
      <c r="D55" s="4" t="inlineStr">
        <is>
          <t>55</t>
        </is>
      </c>
      <c r="E55" s="5" t="inlineStr">
        <is>
          <t>42.000,00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=HYPERLINK("https://leilaoonline.net/lote/detalhe/68810", "071")</f>
      </c>
      <c r="B56" s="4" t="s">
        <f>=HYPERLINK("https://leilaoonline.net/lote/detalhe/68810", "GRADE A.I CIVEMASA 32X28, FR 4400054 - LOC. NARANDIBA/SP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13.550,00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=HYPERLINK("https://leilaoonline.net/lote/detalhe/68809", "072")</f>
      </c>
      <c r="B57" s="4" t="s">
        <f>=HYPERLINK("https://leilaoonline.net/lote/detalhe/68809", "GRADE A.I CIVEMASA 32X28, FR 4400053, LOC.NARANDIBA/SP")</f>
      </c>
      <c r="C57" s="4" t="inlineStr">
        <is>
          <t>Vendido</t>
        </is>
      </c>
      <c r="D57" s="4" t="inlineStr">
        <is>
          <t>29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=HYPERLINK("https://leilaoonline.net/lote/detalhe/68827", "073")</f>
      </c>
      <c r="B58" s="4" t="s">
        <f>=HYPERLINK("https://leilaoonline.net/lote/detalhe/68827", "GRADE N. STA IZABEL 52X22, FR 4401073 - LOC. NARANDIBA/SP")</f>
      </c>
      <c r="C58" s="4" t="inlineStr">
        <is>
          <t>Vendido</t>
        </is>
      </c>
      <c r="D58" s="4" t="inlineStr">
        <is>
          <t>73</t>
        </is>
      </c>
      <c r="E58" s="5" t="inlineStr">
        <is>
          <t>24.300,00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=HYPERLINK("https://leilaoonline.net/lote/detalhe/68828", "074")</f>
      </c>
      <c r="B59" s="4" t="s">
        <f>=HYPERLINK("https://leilaoonline.net/lote/detalhe/68828", "GRADE N. STA IZABEL 52X22, FR 4401075 - LOC. NARANDIBA/SP")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=HYPERLINK("https://leilaoonline.net/lote/detalhe/68816", "075")</f>
      </c>
      <c r="B60" s="4" t="s">
        <f>=HYPERLINK("https://leilaoonline.net/lote/detalhe/68816", "GRADE A.I CIVEMASA 40X28, FR 44000762, LOC.NARANDIBA/SP")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=HYPERLINK("https://leilaoonline.net/lote/detalhe/68823", "076")</f>
      </c>
      <c r="B61" s="4" t="s">
        <f>=HYPERLINK("https://leilaoonline.net/lote/detalhe/68823", "GRADE N. PICCIN , FR 4400936- LOC. NARANDIBA/SP ")</f>
      </c>
      <c r="C61" s="4" t="inlineStr">
        <is>
          <t>Vendido</t>
        </is>
      </c>
      <c r="D61" s="4" t="inlineStr">
        <is>
          <t>12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=HYPERLINK("https://leilaoonline.net/lote/detalhe/68831", "077")</f>
      </c>
      <c r="B62" s="4" t="s">
        <f>=HYPERLINK("https://leilaoonline.net/lote/detalhe/68831", "GRADE A.I CIVEMASA 52X22, FR 4401376, LOC.NARANDIBA/SP")</f>
      </c>
      <c r="C62" s="4" t="inlineStr">
        <is>
          <t>Vendido</t>
        </is>
      </c>
      <c r="D62" s="4" t="inlineStr">
        <is>
          <t>65</t>
        </is>
      </c>
      <c r="E62" s="5" t="inlineStr">
        <is>
          <t>27.300,00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=HYPERLINK("https://leilaoonline.net/lote/detalhe/68822", "078")</f>
      </c>
      <c r="B63" s="4" t="s">
        <f>=HYPERLINK("https://leilaoonline.net/lote/detalhe/68822", "GRADE N. PICCIN , FR 4400935- LOC. NARANDIBA/SP ")</f>
      </c>
      <c r="C63" s="4" t="inlineStr">
        <is>
          <t>Vendido</t>
        </is>
      </c>
      <c r="D63" s="4" t="inlineStr">
        <is>
          <t>63</t>
        </is>
      </c>
      <c r="E63" s="5" t="inlineStr">
        <is>
          <t>18.550,00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=HYPERLINK("https://leilaoonline.net/lote/detalhe/68840", "079")</f>
      </c>
      <c r="B64" s="4" t="s">
        <f>=HYPERLINK("https://leilaoonline.net/lote/detalhe/68840", "TRANSBORDO SMR 10000 SERMAG, FR 4401438,  LOC.NARANDIBA/SP ")</f>
      </c>
      <c r="C64" s="4" t="inlineStr">
        <is>
          <t>Vendido</t>
        </is>
      </c>
      <c r="D64" s="4" t="inlineStr">
        <is>
          <t>17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=HYPERLINK("https://leilaoonline.net/lote/detalhe/68818", "080")</f>
      </c>
      <c r="B65" s="4" t="s">
        <f>=HYPERLINK("https://leilaoonline.net/lote/detalhe/68818", "TRANSBORDO SMR 10000 SERMAG, FR 4400844,  LOC.NARANDIBA/SP ")</f>
      </c>
      <c r="C65" s="4" t="inlineStr">
        <is>
          <t>Vendido</t>
        </is>
      </c>
      <c r="D65" s="4" t="inlineStr">
        <is>
          <t>18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=HYPERLINK("https://leilaoonline.net/lote/detalhe/68836", "081")</f>
      </c>
      <c r="B66" s="4" t="s">
        <f>=HYPERLINK("https://leilaoonline.net/lote/detalhe/68836", "TRANSBORDO SMR 10000 SERMAG, FR 4400549,  LOC.NARANDIBA/SP ")</f>
      </c>
      <c r="C66" s="4" t="inlineStr">
        <is>
          <t>Vendido</t>
        </is>
      </c>
      <c r="D66" s="4" t="inlineStr">
        <is>
          <t>19</t>
        </is>
      </c>
      <c r="E66" s="5" t="inlineStr">
        <is>
          <t>7.250,00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=HYPERLINK("https://leilaoonline.net/lote/detalhe/68839", "082")</f>
      </c>
      <c r="B67" s="4" t="s">
        <f>=HYPERLINK("https://leilaoonline.net/lote/detalhe/68839", "TRANSBORDO SMR 10000 SERMAG, FR 4401436,  LOC.NARANDIBA/SP ")</f>
      </c>
      <c r="C67" s="4" t="inlineStr">
        <is>
          <t>Vendido</t>
        </is>
      </c>
      <c r="D67" s="4" t="inlineStr">
        <is>
          <t>18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=HYPERLINK("https://leilaoonline.net/lote/detalhe/68846", "083")</f>
      </c>
      <c r="B68" s="4" t="s">
        <f>=HYPERLINK("https://leilaoonline.net/lote/detalhe/68846", "TRANSBORDO SMR 10000 SERMAG, FR 4400841,  LOC.NARANDIBA/SP ")</f>
      </c>
      <c r="C68" s="4" t="inlineStr">
        <is>
          <t>Vendido</t>
        </is>
      </c>
      <c r="D68" s="4" t="inlineStr">
        <is>
          <t>17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=HYPERLINK("https://leilaoonline.net/lote/detalhe/68819", "084")</f>
      </c>
      <c r="B69" s="4" t="s">
        <f>=HYPERLINK("https://leilaoonline.net/lote/detalhe/68819", "TRANSBORDO SMR 10000 SERMAG, FR 4400845,  LOC.NARANDIBA/SP ")</f>
      </c>
      <c r="C69" s="4" t="inlineStr">
        <is>
          <t>Vendido</t>
        </is>
      </c>
      <c r="D69" s="4" t="inlineStr">
        <is>
          <t>17</t>
        </is>
      </c>
      <c r="E69" s="5" t="inlineStr">
        <is>
          <t>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=HYPERLINK("https://leilaoonline.net/lote/detalhe/68842", "085")</f>
      </c>
      <c r="B70" s="4" t="s">
        <f>=HYPERLINK("https://leilaoonline.net/lote/detalhe/68842", "TRANSBORDO SMR 10000 SERMAG, FR 4401440,  LOC.NARANDIBA/SP ")</f>
      </c>
      <c r="C70" s="4" t="inlineStr">
        <is>
          <t>Vendido</t>
        </is>
      </c>
      <c r="D70" s="4" t="inlineStr">
        <is>
          <t>17</t>
        </is>
      </c>
      <c r="E70" s="5" t="inlineStr">
        <is>
          <t>6.750,00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=HYPERLINK("https://leilaoonline.net/lote/detalhe/68841", "086")</f>
      </c>
      <c r="B71" s="4" t="s">
        <f>=HYPERLINK("https://leilaoonline.net/lote/detalhe/68841", "TRANSBORDO SMR 10000 SERMAG, FR 4400709,  LOC.NARANDIBA/SP ")</f>
      </c>
      <c r="C71" s="4" t="inlineStr">
        <is>
          <t>Vendido</t>
        </is>
      </c>
      <c r="D71" s="4" t="inlineStr">
        <is>
          <t>17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=HYPERLINK("https://leilaoonline.net/lote/detalhe/68843", "087")</f>
      </c>
      <c r="B72" s="4" t="s">
        <f>=HYPERLINK("https://leilaoonline.net/lote/detalhe/68843", "TRANSBORDO SMR 10000 SERMAG, FR 4400735,  LOC.NARANDIBA/SP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=HYPERLINK("https://leilaoonline.net/lote/detalhe/68844", "088")</f>
      </c>
      <c r="B73" s="4" t="s">
        <f>=HYPERLINK("https://leilaoonline.net/lote/detalhe/68844", "TRANSBORDO SMR 10000 SERMAG, FR 4400800,  LOC.NARANDIBA/SP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=HYPERLINK("https://leilaoonline.net/lote/detalhe/68845", "089")</f>
      </c>
      <c r="B74" s="4" t="s">
        <f>=HYPERLINK("https://leilaoonline.net/lote/detalhe/68845", "TRANSBORDO SMR 10000 SERMAG, FR 4400839,  LOC.NARANDIBA/SP ")</f>
      </c>
      <c r="C74" s="4" t="inlineStr">
        <is>
          <t>Vendido</t>
        </is>
      </c>
      <c r="D74" s="4" t="inlineStr">
        <is>
          <t>17</t>
        </is>
      </c>
      <c r="E74" s="5" t="inlineStr">
        <is>
          <t>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=HYPERLINK("https://leilaoonline.net/lote/detalhe/68838", "090")</f>
      </c>
      <c r="B75" s="4" t="s">
        <f>=HYPERLINK("https://leilaoonline.net/lote/detalhe/68838", "TRANSBORDO SMR 10000 SERMAG, FR 4400717,  LOC.NARANDIBA/SP ")</f>
      </c>
      <c r="C75" s="4" t="inlineStr">
        <is>
          <t>Vendido</t>
        </is>
      </c>
      <c r="D75" s="4" t="inlineStr">
        <is>
          <t>17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=HYPERLINK("https://leilaoonline.net/lote/detalhe/68837", "091")</f>
      </c>
      <c r="B76" s="4" t="s">
        <f>=HYPERLINK("https://leilaoonline.net/lote/detalhe/68837", "TRANSBORDO SMR 10000 SERMAG, FR 4400863,  LOC.NARANDIBA/SP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6.750,00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=HYPERLINK("https://leilaoonline.net/lote/detalhe/68852", "093")</f>
      </c>
      <c r="B77" s="4" t="s">
        <f>=HYPERLINK("https://leilaoonline.net/lote/detalhe/68852", "CAMINHÃO SCANIA/P94CB6X4NZ 310  BASCULANTE, ANO 2007/2008, FR 4100138- LOC. PARAGUAÇU/SP")</f>
      </c>
      <c r="C77" s="4" t="inlineStr">
        <is>
          <t>Vendido</t>
        </is>
      </c>
      <c r="D77" s="4" t="inlineStr">
        <is>
          <t>146</t>
        </is>
      </c>
      <c r="E77" s="5" t="inlineStr">
        <is>
          <t>94.000,00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=HYPERLINK("https://leilaoonline.net/lote/detalhe/68847", "094")</f>
      </c>
      <c r="B78" s="4" t="s">
        <f>=HYPERLINK("https://leilaoonline.net/lote/detalhe/68847", "CAMINHÃO VW/26.260 PRANCHA, ANO 2005/2005, FR 4100015, LOC. PARAGUAÇU")</f>
      </c>
      <c r="C78" s="4" t="inlineStr">
        <is>
          <t>Vendido</t>
        </is>
      </c>
      <c r="D78" s="4" t="inlineStr">
        <is>
          <t>127</t>
        </is>
      </c>
      <c r="E78" s="5" t="inlineStr">
        <is>
          <t>60.000,00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=HYPERLINK("https://leilaoonline.net/lote/detalhe/68848", "095")</f>
      </c>
      <c r="B79" s="4" t="s">
        <f>=HYPERLINK("https://leilaoonline.net/lote/detalhe/68848", "CAMINHÃO SCANIA/P94CB6X4NZ 310, BASCULANTE ANO 2007/2008, PLACA BLJ8268, FR 4100134, LOC. PARAGUAÇU/ SP ")</f>
      </c>
      <c r="C79" s="4" t="inlineStr">
        <is>
          <t>Vendido</t>
        </is>
      </c>
      <c r="D79" s="4" t="inlineStr">
        <is>
          <t>141</t>
        </is>
      </c>
      <c r="E79" s="5" t="inlineStr">
        <is>
          <t>94.000,00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=HYPERLINK("https://leilaoonline.net/lote/detalhe/68849", "096")</f>
      </c>
      <c r="B80" s="4" t="s">
        <f>=HYPERLINK("https://leilaoonline.net/lote/detalhe/68849", "CAMINHÃO VW/31.330 CRC 6X4 COMBOIO, ANO 2013/2013, PLACA FHU6579 - FR 4100263, LOC. PARAGUAÇU/SP")</f>
      </c>
      <c r="C80" s="4" t="inlineStr">
        <is>
          <t>Vendido</t>
        </is>
      </c>
      <c r="D80" s="4" t="inlineStr">
        <is>
          <t>200</t>
        </is>
      </c>
      <c r="E80" s="5" t="inlineStr">
        <is>
          <t>170.000,00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=HYPERLINK("https://leilaoonline.net/lote/detalhe/68853", "097")</f>
      </c>
      <c r="B81" s="4" t="s">
        <f>=HYPERLINK("https://leilaoonline.net/lote/detalhe/68853", "CAMINHÃO VW 15190 WORKER, ANO 2014/ 2015, FR 4100329, ( SERÁ VENDIDO COMO SUCATA S/ DIREITO A DOCUMENTO) LOC. PARAGUAÇU / SP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=HYPERLINK("https://leilaoonline.net/lote/detalhe/68850", "098")</f>
      </c>
      <c r="B82" s="4" t="s">
        <f>=HYPERLINK("https://leilaoonline.net/lote/detalhe/68850", "CAMINHÃO SCANIA/P94CB6X4NZ 310 PIPA D AGUA, ANO 2007/ 2008,S/ MOTOR,  FR 4100137, LOC. PARAGUAÇU/SP ")</f>
      </c>
      <c r="C82" s="4" t="inlineStr">
        <is>
          <t>Vendido</t>
        </is>
      </c>
      <c r="D82" s="4" t="inlineStr">
        <is>
          <t>97</t>
        </is>
      </c>
      <c r="E82" s="5" t="inlineStr">
        <is>
          <t>60.000,00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=HYPERLINK("https://leilaoonline.net/lote/detalhe/68855", "099")</f>
      </c>
      <c r="B83" s="4" t="s">
        <f>=HYPERLINK("https://leilaoonline.net/lote/detalhe/68855", "COLHEDORA J. DEERE - FR 4300056- LOC. PARAGUAÇU/SP ")</f>
      </c>
      <c r="C83" s="4" t="inlineStr">
        <is>
          <t>Vendido</t>
        </is>
      </c>
      <c r="D83" s="4" t="inlineStr">
        <is>
          <t>4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=HYPERLINK("https://leilaoonline.net/lote/detalhe/68856", "100")</f>
      </c>
      <c r="B84" s="4" t="s">
        <f>=HYPERLINK("https://leilaoonline.net/lote/detalhe/68856", "COLHEDORA J.DEERE , FR 4300050- LOC. PARAGUAÇU / SP ")</f>
      </c>
      <c r="C84" s="4" t="inlineStr">
        <is>
          <t>Vendido</t>
        </is>
      </c>
      <c r="D84" s="4" t="inlineStr">
        <is>
          <t>3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=HYPERLINK("https://leilaoonline.net/lote/detalhe/68854", "101")</f>
      </c>
      <c r="B85" s="4" t="s">
        <f>=HYPERLINK("https://leilaoonline.net/lote/detalhe/68854", "COLHEDORA J. DEERE - FR 4300067- LOC. PARAGUAÇU/SP ")</f>
      </c>
      <c r="C85" s="4" t="inlineStr">
        <is>
          <t>Vendido</t>
        </is>
      </c>
      <c r="D85" s="4" t="inlineStr">
        <is>
          <t>4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=HYPERLINK("https://leilaoonline.net/lote/detalhe/68857", "102")</f>
      </c>
      <c r="B86" s="4" t="s">
        <f>=HYPERLINK("https://leilaoonline.net/lote/detalhe/68857", "COLHEDORA J. DEERE - FR 4300061- LOC. PARAGUAÇU/SP 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=HYPERLINK("https://leilaoonline.net/lote/detalhe/68858", "103")</f>
      </c>
      <c r="B87" s="4" t="s">
        <f>=HYPERLINK("https://leilaoonline.net/lote/detalhe/68858", "COLHEDORA J.DEERE , FR 4300044- LOC. PARAGUAÇU / SP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=HYPERLINK("https://leilaoonline.net/lote/detalhe/68859", "104")</f>
      </c>
      <c r="B88" s="4" t="s">
        <f>=HYPERLINK("https://leilaoonline.net/lote/detalhe/68859", "COLHEDORA J.DEERE , FR 4300069- LOC. PARAGUAÇU / SP ")</f>
      </c>
      <c r="C88" s="4" t="inlineStr">
        <is>
          <t>Vendido</t>
        </is>
      </c>
      <c r="D88" s="4" t="inlineStr">
        <is>
          <t>4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=HYPERLINK("https://leilaoonline.net/lote/detalhe/68863", "105")</f>
      </c>
      <c r="B89" s="4" t="s">
        <f>=HYPERLINK("https://leilaoonline.net/lote/detalhe/68863", "2 MOTORES VOLVO, 1 MOTOR CUMMINS, 7 MOTORES( SERÃO VENDIDOS COMO SUCATA )  COLHEDOR J DEERE - SF, LOC. PARAGUAÇU / SP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=HYPERLINK("https://leilaoonline.net/lote/detalhe/68860", "24317")</f>
      </c>
      <c r="B90" s="4" t="s">
        <f>=HYPERLINK("https://leilaoonline.net/lote/detalhe/68860", "SULCADOR 2 LINHAS SOLUUS, FR 4400044 - LOC. PARAGUAÇU /SP 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=HYPERLINK("https://leilaoonline.net/lote/detalhe/68861", "24321")</f>
      </c>
      <c r="B91" s="4" t="s">
        <f>=HYPERLINK("https://leilaoonline.net/lote/detalhe/68861", "CULTIVADOR ADUBADOR SOLLUS 3 LINHAS 0,90M X 1,50M, FR 4401125, LOC. PARAGUAÇU /SP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=HYPERLINK("https://leilaoonline.net/lote/detalhe/68862", "24329")</f>
      </c>
      <c r="B92" s="4" t="s">
        <f>=HYPERLINK("https://leilaoonline.net/lote/detalhe/68862", "DISTRIBUIDOR DE CALCARIO ADUBO ORGANICO E QUIMICO PICCIN MOD. MASTER 5500H , FR 4400129- LOC. PARAGUAÇU /SP ")</f>
      </c>
      <c r="C92" s="4" t="inlineStr">
        <is>
          <t>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2026-05-24T11:24:41.00Z</dcterms:created>
  <dc:creator>Tellks Tecnologia</dc:creator>
  <cp:revision>0</cp:revision>
</cp:coreProperties>
</file>