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GUINDASTES, ÔNIBUS, VEÍCULOS IMPORTADOS, MÁQUINAS E EQUIPAMENTOS DIVERSOS.</t>
        </is>
      </c>
      <c r="C6" s="4"/>
      <c r="D6" s="4"/>
      <c r="E6" s="4"/>
      <c r="F6" s="4"/>
    </row>
    <row collapsed="false" customFormat="false" customHeight="false" hidden="false" ht="12.1" outlineLevel="0" r="7">
      <c r="A7" s="3" t="inlineStr">
        <is>
          <t>Data</t>
        </is>
      </c>
      <c r="B7" s="4" t="inlineStr">
        <is>
          <t>14/07/2016 09:57</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=HYPERLINK("https://leilaoonline.net/lote/detalhe/177", "001")</f>
      </c>
      <c r="B11" s="4" t="s">
        <f>=HYPERLINK("https://leilaoonline.net/lote/detalhe/177", " APROX. 31 BEBEDOUROS, SENDO: 8 TIPO GARRAFÃO E 23 EM INOX.")</f>
      </c>
      <c r="C11" s="4" t="inlineStr">
        <is>
          <t>Vendido</t>
        </is>
      </c>
      <c r="D11" s="4" t="inlineStr">
        <is>
          <t>17</t>
        </is>
      </c>
      <c r="E11" s="5" t="inlineStr">
        <is>
          <t>1.900,00</t>
        </is>
      </c>
      <c r="F11" s="4" t="inlineStr">
        <is>
          <t>100.00</t>
        </is>
      </c>
    </row>
    <row collapsed="false" customFormat="false" customHeight="false" hidden="false" ht="12.1" outlineLevel="0" r="12">
      <c r="A12" s="5" t="s">
        <f>=HYPERLINK("https://leilaoonline.net/lote/detalhe/181", "002")</f>
      </c>
      <c r="B12" s="4" t="s">
        <f>=HYPERLINK("https://leilaoonline.net/lote/detalhe/181", " COMPRESSOR DE AR DEWALT; ANO: 2010; PMTA 1,23 MPA; COM MOTOR ELÉTRICO WEG 3 CV.")</f>
      </c>
      <c r="C12" s="4" t="inlineStr">
        <is>
          <t>Vendido</t>
        </is>
      </c>
      <c r="D12" s="4" t="inlineStr">
        <is>
          <t>7</t>
        </is>
      </c>
      <c r="E12" s="5" t="inlineStr">
        <is>
          <t>1.400,00</t>
        </is>
      </c>
      <c r="F12" s="4" t="inlineStr">
        <is>
          <t>100.00</t>
        </is>
      </c>
    </row>
    <row collapsed="false" customFormat="false" customHeight="false" hidden="false" ht="12.1" outlineLevel="0" r="13">
      <c r="A13" s="5" t="s">
        <f>=HYPERLINK("https://leilaoonline.net/lote/detalhe/179", "003")</f>
      </c>
      <c r="B13" s="4" t="s">
        <f>=HYPERLINK("https://leilaoonline.net/lote/detalhe/179", " COMPRESSOR DE AR PEG; PMTA 10,5 KGF/CM²; COM MOTOR ELÉTRICO WEG 5 CV.")</f>
      </c>
      <c r="C13" s="4" t="inlineStr">
        <is>
          <t>Vendido</t>
        </is>
      </c>
      <c r="D13" s="4" t="inlineStr">
        <is>
          <t>10</t>
        </is>
      </c>
      <c r="E13" s="5" t="inlineStr">
        <is>
          <t>1.400,00</t>
        </is>
      </c>
      <c r="F13" s="4" t="inlineStr">
        <is>
          <t>100.00</t>
        </is>
      </c>
    </row>
    <row collapsed="false" customFormat="false" customHeight="false" hidden="false" ht="12.1" outlineLevel="0" r="14">
      <c r="A14" s="5" t="s">
        <f>=HYPERLINK("https://leilaoonline.net/lote/detalhe/182", "004")</f>
      </c>
      <c r="B14" s="4" t="s">
        <f>=HYPERLINK("https://leilaoonline.net/lote/detalhe/182", " APROX. 23 MÓVEIS DIVERSOS CONTENDO: ARMÁRIOS, GAVETEIROS, GUARDA-ROUPAS E MESAS.")</f>
      </c>
      <c r="C14" s="4" t="inlineStr">
        <is>
          <t>Não vendido</t>
        </is>
      </c>
      <c r="D14" s="4" t="inlineStr">
        <is>
          <t>2</t>
        </is>
      </c>
      <c r="E14" s="5" t="inlineStr">
        <is>
          <t>100,00</t>
        </is>
      </c>
      <c r="F14" s="4" t="inlineStr">
        <is>
          <t>50.00</t>
        </is>
      </c>
    </row>
    <row collapsed="false" customFormat="false" customHeight="false" hidden="false" ht="12.1" outlineLevel="0" r="15">
      <c r="A15" s="5" t="s">
        <f>=HYPERLINK("https://leilaoonline.net/lote/detalhe/178", "005")</f>
      </c>
      <c r="B15" s="4" t="s">
        <f>=HYPERLINK("https://leilaoonline.net/lote/detalhe/178", " 10 ESMERIS DIVERSOS (QUEIMADOS).")</f>
      </c>
      <c r="C15" s="4" t="inlineStr">
        <is>
          <t>Vendido</t>
        </is>
      </c>
      <c r="D15" s="4" t="inlineStr">
        <is>
          <t>3</t>
        </is>
      </c>
      <c r="E15" s="5" t="inlineStr">
        <is>
          <t>300,00</t>
        </is>
      </c>
      <c r="F15" s="4" t="inlineStr">
        <is>
          <t>50.00</t>
        </is>
      </c>
    </row>
    <row collapsed="false" customFormat="false" customHeight="false" hidden="false" ht="12.1" outlineLevel="0" r="16">
      <c r="A16" s="5" t="s">
        <f>=HYPERLINK("https://leilaoonline.net/lote/detalhe/180", "006")</f>
      </c>
      <c r="B16" s="4" t="s">
        <f>=HYPERLINK("https://leilaoonline.net/lote/detalhe/180", " 16 AR CONDICIONADOS DIVERSOS.")</f>
      </c>
      <c r="C16" s="4" t="inlineStr">
        <is>
          <t>Vendido</t>
        </is>
      </c>
      <c r="D16" s="4" t="inlineStr">
        <is>
          <t>5</t>
        </is>
      </c>
      <c r="E16" s="5" t="inlineStr">
        <is>
          <t>800,00</t>
        </is>
      </c>
      <c r="F16" s="4" t="inlineStr">
        <is>
          <t>100.00</t>
        </is>
      </c>
    </row>
    <row collapsed="false" customFormat="false" customHeight="false" hidden="false" ht="12.1" outlineLevel="0" r="17">
      <c r="A17" s="5" t="s">
        <f>=HYPERLINK("https://leilaoonline.net/lote/detalhe/186", "007")</f>
      </c>
      <c r="B17" s="4" t="s">
        <f>=HYPERLINK("https://leilaoonline.net/lote/detalhe/186", " 02 CAIXAS C/ FILTROS PROTETORES PARA MÁSCARA DE FUGA. OBS.: SEM AS CAIXAS.")</f>
      </c>
      <c r="C17" s="4" t="inlineStr">
        <is>
          <t>Não vendido</t>
        </is>
      </c>
      <c r="D17" s="4" t="inlineStr">
        <is>
          <t>3</t>
        </is>
      </c>
      <c r="E17" s="5" t="inlineStr">
        <is>
          <t>150,00</t>
        </is>
      </c>
      <c r="F17" s="4" t="inlineStr">
        <is>
          <t>50.00</t>
        </is>
      </c>
    </row>
    <row collapsed="false" customFormat="false" customHeight="false" hidden="false" ht="12.1" outlineLevel="0" r="18">
      <c r="A18" s="5" t="s">
        <f>=HYPERLINK("https://leilaoonline.net/lote/detalhe/184", "008")</f>
      </c>
      <c r="B18" s="4" t="s">
        <f>=HYPERLINK("https://leilaoonline.net/lote/detalhe/184", "APROXIMADAMENTE 53 EXTINTORES DIVERSOS")</f>
      </c>
      <c r="C18" s="4" t="inlineStr">
        <is>
          <t>Vendido</t>
        </is>
      </c>
      <c r="D18" s="4" t="inlineStr">
        <is>
          <t>2</t>
        </is>
      </c>
      <c r="E18" s="5" t="inlineStr">
        <is>
          <t>400,00</t>
        </is>
      </c>
      <c r="F18" s="4" t="inlineStr">
        <is>
          <t>100.00</t>
        </is>
      </c>
    </row>
    <row collapsed="false" customFormat="false" customHeight="false" hidden="false" ht="12.1" outlineLevel="0" r="19">
      <c r="A19" s="5" t="s">
        <f>=HYPERLINK("https://leilaoonline.net/lote/detalhe/187", "009")</f>
      </c>
      <c r="B19" s="4" t="s">
        <f>=HYPERLINK("https://leilaoonline.net/lote/detalhe/187", " MICROCOMPUTADORES DE BORDO DIVERSOS.")</f>
      </c>
      <c r="C19" s="4" t="inlineStr">
        <is>
          <t>Não vendido</t>
        </is>
      </c>
      <c r="D19" s="4" t="inlineStr">
        <is>
          <t>4</t>
        </is>
      </c>
      <c r="E19" s="5" t="inlineStr">
        <is>
          <t>300,00</t>
        </is>
      </c>
      <c r="F19" s="4" t="inlineStr">
        <is>
          <t>50.00</t>
        </is>
      </c>
    </row>
    <row collapsed="false" customFormat="false" customHeight="false" hidden="false" ht="12.1" outlineLevel="0" r="20">
      <c r="A20" s="5" t="s">
        <f>=HYPERLINK("https://leilaoonline.net/lote/detalhe/183", "010")</f>
      </c>
      <c r="B20" s="4" t="s">
        <f>=HYPERLINK("https://leilaoonline.net/lote/detalhe/183", " 3 ASPIRADORES DE PÓ INDUSTRIAL NOVO JAPÃO NJ-300.")</f>
      </c>
      <c r="C20" s="4" t="inlineStr">
        <is>
          <t>Vendido</t>
        </is>
      </c>
      <c r="D20" s="4" t="inlineStr">
        <is>
          <t>10</t>
        </is>
      </c>
      <c r="E20" s="5" t="inlineStr">
        <is>
          <t>750,00</t>
        </is>
      </c>
      <c r="F20" s="4" t="inlineStr">
        <is>
          <t>50.00</t>
        </is>
      </c>
    </row>
    <row collapsed="false" customFormat="false" customHeight="false" hidden="false" ht="12.1" outlineLevel="0" r="21">
      <c r="A21" s="5" t="s">
        <f>=HYPERLINK("https://leilaoonline.net/lote/detalhe/185", "011")</f>
      </c>
      <c r="B21" s="4" t="s">
        <f>=HYPERLINK("https://leilaoonline.net/lote/detalhe/185", " MATERIAIS DIVERSOS PARA SOLDA CONTÉNDO: CONSUMÍVEIS, ELETRODOS E OUTROS.")</f>
      </c>
      <c r="C21" s="4" t="inlineStr">
        <is>
          <t>Vendido</t>
        </is>
      </c>
      <c r="D21" s="4" t="inlineStr">
        <is>
          <t>43</t>
        </is>
      </c>
      <c r="E21" s="5" t="inlineStr">
        <is>
          <t>5.200,00</t>
        </is>
      </c>
      <c r="F21" s="4" t="inlineStr">
        <is>
          <t>100.00</t>
        </is>
      </c>
    </row>
    <row collapsed="false" customFormat="false" customHeight="false" hidden="false" ht="12.1" outlineLevel="0" r="22">
      <c r="A22" s="5" t="s">
        <f>=HYPERLINK("https://leilaoonline.net/lote/detalhe/188", "012")</f>
      </c>
      <c r="B22" s="4" t="s">
        <f>=HYPERLINK("https://leilaoonline.net/lote/detalhe/188", " CHAVES TIPO ESTRELA DIVERSAS.")</f>
      </c>
      <c r="C22" s="4" t="inlineStr">
        <is>
          <t>Vendido</t>
        </is>
      </c>
      <c r="D22" s="4" t="inlineStr">
        <is>
          <t>12</t>
        </is>
      </c>
      <c r="E22" s="5" t="inlineStr">
        <is>
          <t>2.800,00</t>
        </is>
      </c>
      <c r="F22" s="4" t="inlineStr">
        <is>
          <t>100.00</t>
        </is>
      </c>
    </row>
    <row collapsed="false" customFormat="false" customHeight="false" hidden="false" ht="12.1" outlineLevel="0" r="23">
      <c r="A23" s="5" t="s">
        <f>=HYPERLINK("https://leilaoonline.net/lote/detalhe/189", "013")</f>
      </c>
      <c r="B23" s="4" t="s">
        <f>=HYPERLINK("https://leilaoonline.net/lote/detalhe/189", " APROX. 37 VÁLVULAS DIVERSAS.")</f>
      </c>
      <c r="C23" s="4" t="inlineStr">
        <is>
          <t>Não vendido</t>
        </is>
      </c>
      <c r="D23" s="4" t="inlineStr">
        <is>
          <t>5</t>
        </is>
      </c>
      <c r="E23" s="5" t="inlineStr">
        <is>
          <t>350,00</t>
        </is>
      </c>
      <c r="F23" s="4" t="inlineStr">
        <is>
          <t>50.00</t>
        </is>
      </c>
    </row>
    <row collapsed="false" customFormat="false" customHeight="false" hidden="false" ht="12.1" outlineLevel="0" r="24">
      <c r="A24" s="5" t="s">
        <f>=HYPERLINK("https://leilaoonline.net/lote/detalhe/191", "014")</f>
      </c>
      <c r="B24" s="4" t="s">
        <f>=HYPERLINK("https://leilaoonline.net/lote/detalhe/191", " 14 IMPRESSORAS HP, 22 NOBREAKS DIVERSOS E TONERS DIVERSOS.")</f>
      </c>
      <c r="C24" s="4" t="inlineStr">
        <is>
          <t>Vendido</t>
        </is>
      </c>
      <c r="D24" s="4" t="inlineStr">
        <is>
          <t>8</t>
        </is>
      </c>
      <c r="E24" s="5" t="inlineStr">
        <is>
          <t>1.000,00</t>
        </is>
      </c>
      <c r="F24" s="4" t="inlineStr">
        <is>
          <t>100.00</t>
        </is>
      </c>
    </row>
    <row collapsed="false" customFormat="false" customHeight="false" hidden="false" ht="12.1" outlineLevel="0" r="25">
      <c r="A25" s="5" t="s">
        <f>=HYPERLINK("https://leilaoonline.net/lote/detalhe/190", "015")</f>
      </c>
      <c r="B25" s="4" t="s">
        <f>=HYPERLINK("https://leilaoonline.net/lote/detalhe/190", " TRENAS, RÉGUAS, ESQUADROS, SERROTES, CHAVES E OUTROS.")</f>
      </c>
      <c r="C25" s="4" t="inlineStr">
        <is>
          <t>Vendido</t>
        </is>
      </c>
      <c r="D25" s="4" t="inlineStr">
        <is>
          <t>23</t>
        </is>
      </c>
      <c r="E25" s="5" t="inlineStr">
        <is>
          <t>1.550,00</t>
        </is>
      </c>
      <c r="F25" s="4" t="inlineStr">
        <is>
          <t>50.00</t>
        </is>
      </c>
    </row>
    <row collapsed="false" customFormat="false" customHeight="false" hidden="false" ht="12.1" outlineLevel="0" r="26">
      <c r="A26" s="5" t="s">
        <f>=HYPERLINK("https://leilaoonline.net/lote/detalhe/193", "016")</f>
      </c>
      <c r="B26" s="4" t="s">
        <f>=HYPERLINK("https://leilaoonline.net/lote/detalhe/193", " TINTAS, VERNIZES, SOLVENTES E OUTROS.")</f>
      </c>
      <c r="C26" s="4" t="inlineStr">
        <is>
          <t>Vendido</t>
        </is>
      </c>
      <c r="D26" s="4" t="inlineStr">
        <is>
          <t>9</t>
        </is>
      </c>
      <c r="E26" s="5" t="inlineStr">
        <is>
          <t>900,00</t>
        </is>
      </c>
      <c r="F26" s="4" t="inlineStr">
        <is>
          <t>75.00</t>
        </is>
      </c>
    </row>
    <row collapsed="false" customFormat="false" customHeight="false" hidden="false" ht="12.1" outlineLevel="0" r="27">
      <c r="A27" s="5" t="s">
        <f>=HYPERLINK("https://leilaoonline.net/lote/detalhe/192", "017")</f>
      </c>
      <c r="B27" s="4" t="s">
        <f>=HYPERLINK("https://leilaoonline.net/lote/detalhe/192", " MATERIAIS ELÉTRICOS E DE TUBULAÇÃO DIVERSOS")</f>
      </c>
      <c r="C27" s="4" t="inlineStr">
        <is>
          <t>Vendido</t>
        </is>
      </c>
      <c r="D27" s="4" t="inlineStr">
        <is>
          <t>16</t>
        </is>
      </c>
      <c r="E27" s="5" t="inlineStr">
        <is>
          <t>2.300,00</t>
        </is>
      </c>
      <c r="F27" s="4" t="inlineStr">
        <is>
          <t>100.00</t>
        </is>
      </c>
    </row>
    <row collapsed="false" customFormat="false" customHeight="false" hidden="false" ht="12.1" outlineLevel="0" r="28">
      <c r="A28" s="5" t="s">
        <f>=HYPERLINK("https://leilaoonline.net/lote/detalhe/194", "018")</f>
      </c>
      <c r="B28" s="4" t="s">
        <f>=HYPERLINK("https://leilaoonline.net/lote/detalhe/194", " MANILHAS DIVERSAS")</f>
      </c>
      <c r="C28" s="4" t="inlineStr">
        <is>
          <t>Vendido</t>
        </is>
      </c>
      <c r="D28" s="4" t="inlineStr">
        <is>
          <t>3</t>
        </is>
      </c>
      <c r="E28" s="5" t="inlineStr">
        <is>
          <t>350,00</t>
        </is>
      </c>
      <c r="F28" s="4" t="inlineStr">
        <is>
          <t>50.00</t>
        </is>
      </c>
    </row>
    <row collapsed="false" customFormat="false" customHeight="false" hidden="false" ht="12.1" outlineLevel="0" r="29">
      <c r="A29" s="5" t="s">
        <f>=HYPERLINK("https://leilaoonline.net/lote/detalhe/195", "019")</f>
      </c>
      <c r="B29" s="4" t="s">
        <f>=HYPERLINK("https://leilaoonline.net/lote/detalhe/195", " MESAS DIVERSAS (DESMONTADAS).")</f>
      </c>
      <c r="C29" s="4" t="inlineStr">
        <is>
          <t>Não vendido</t>
        </is>
      </c>
      <c r="D29" s="4" t="inlineStr">
        <is>
          <t>1</t>
        </is>
      </c>
      <c r="E29" s="5" t="inlineStr">
        <is>
          <t>200,00</t>
        </is>
      </c>
      <c r="F29" s="4" t="inlineStr">
        <is>
          <t>50.00</t>
        </is>
      </c>
    </row>
    <row collapsed="false" customFormat="false" customHeight="false" hidden="false" ht="12.1" outlineLevel="0" r="30">
      <c r="A30" s="5" t="s">
        <f>=HYPERLINK("https://leilaoonline.net/lote/detalhe/198", "020")</f>
      </c>
      <c r="B30" s="4" t="s">
        <f>=HYPERLINK("https://leilaoonline.net/lote/detalhe/198", " MÁQUINA PARA ROSCAR TUBO.")</f>
      </c>
      <c r="C30" s="4" t="inlineStr">
        <is>
          <t>Vendido</t>
        </is>
      </c>
      <c r="D30" s="4" t="inlineStr">
        <is>
          <t>7</t>
        </is>
      </c>
      <c r="E30" s="5" t="inlineStr">
        <is>
          <t>900,00</t>
        </is>
      </c>
      <c r="F30" s="4" t="inlineStr">
        <is>
          <t>100.00</t>
        </is>
      </c>
    </row>
    <row collapsed="false" customFormat="false" customHeight="false" hidden="false" ht="12.1" outlineLevel="0" r="31">
      <c r="A31" s="5" t="s">
        <f>=HYPERLINK("https://leilaoonline.net/lote/detalhe/196", "021")</f>
      </c>
      <c r="B31" s="4" t="s">
        <f>=HYPERLINK("https://leilaoonline.net/lote/detalhe/196", " MANIPULADOR WELDMORE PE172.")</f>
      </c>
      <c r="C31" s="4" t="inlineStr">
        <is>
          <t>Vendido</t>
        </is>
      </c>
      <c r="D31" s="4" t="inlineStr">
        <is>
          <t>22</t>
        </is>
      </c>
      <c r="E31" s="5" t="inlineStr">
        <is>
          <t>5.000,00</t>
        </is>
      </c>
      <c r="F31" s="4" t="inlineStr">
        <is>
          <t>200.00</t>
        </is>
      </c>
    </row>
    <row collapsed="false" customFormat="false" customHeight="false" hidden="false" ht="12.1" outlineLevel="0" r="32">
      <c r="A32" s="5" t="s">
        <f>=HYPERLINK("https://leilaoonline.net/lote/detalhe/197", "022")</f>
      </c>
      <c r="B32" s="4" t="s">
        <f>=HYPERLINK("https://leilaoonline.net/lote/detalhe/197", " 2 MÁQUINAS DE SOLDA ESAB LAE 800 BR")</f>
      </c>
      <c r="C32" s="4" t="inlineStr">
        <is>
          <t>Vendido</t>
        </is>
      </c>
      <c r="D32" s="4" t="inlineStr">
        <is>
          <t>8</t>
        </is>
      </c>
      <c r="E32" s="5" t="inlineStr">
        <is>
          <t>1.400,00</t>
        </is>
      </c>
      <c r="F32" s="4" t="inlineStr">
        <is>
          <t>100.00</t>
        </is>
      </c>
    </row>
    <row collapsed="false" customFormat="false" customHeight="false" hidden="false" ht="12.1" outlineLevel="0" r="33">
      <c r="A33" s="5" t="s">
        <f>=HYPERLINK("https://leilaoonline.net/lote/detalhe/199", "023")</f>
      </c>
      <c r="B33" s="4" t="s">
        <f>=HYPERLINK("https://leilaoonline.net/lote/detalhe/199", "LOTE ALTERADO. -   SAIU A MÁQUINA CHINESA de Soldagem de “pinos”   COMO FICOU : 3 MÁQUINAS DE SOLDA BAMBOZZI TRR 2600;  1 COOLER LINCOLN ELECTRIC COOL ARC 20; 1 BASE A VÁCUO P/ PERFURATRIZ HILTI DD-VP7, VAC: 7 M³/H.")</f>
      </c>
      <c r="C33" s="4" t="inlineStr">
        <is>
          <t>Vendido</t>
        </is>
      </c>
      <c r="D33" s="4" t="inlineStr">
        <is>
          <t>27</t>
        </is>
      </c>
      <c r="E33" s="5" t="inlineStr">
        <is>
          <t>3.300,00</t>
        </is>
      </c>
      <c r="F33" s="4" t="inlineStr">
        <is>
          <t>100.00</t>
        </is>
      </c>
    </row>
    <row collapsed="false" customFormat="false" customHeight="false" hidden="false" ht="12.1" outlineLevel="0" r="34">
      <c r="A34" s="5" t="s">
        <f>=HYPERLINK("https://leilaoonline.net/lote/detalhe/201", "024")</f>
      </c>
      <c r="B34" s="4" t="s">
        <f>=HYPERLINK("https://leilaoonline.net/lote/detalhe/201", " Lote aproximadamente 35 com fogões diversos")</f>
      </c>
      <c r="C34" s="4" t="inlineStr">
        <is>
          <t>Vendido</t>
        </is>
      </c>
      <c r="D34" s="4" t="inlineStr">
        <is>
          <t>3</t>
        </is>
      </c>
      <c r="E34" s="5" t="inlineStr">
        <is>
          <t>600,00</t>
        </is>
      </c>
      <c r="F34" s="4" t="inlineStr">
        <is>
          <t>100.00</t>
        </is>
      </c>
    </row>
    <row collapsed="false" customFormat="false" customHeight="false" hidden="false" ht="12.1" outlineLevel="0" r="35">
      <c r="A35" s="5" t="s">
        <f>=HYPERLINK("https://leilaoonline.net/lote/detalhe/200", "025")</f>
      </c>
      <c r="B35" s="4" t="s">
        <f>=HYPERLINK("https://leilaoonline.net/lote/detalhe/200", " Lote com Armários de Aço diversos")</f>
      </c>
      <c r="C35" s="4" t="inlineStr">
        <is>
          <t>Não vendido</t>
        </is>
      </c>
      <c r="D35" s="4" t="inlineStr">
        <is>
          <t>3</t>
        </is>
      </c>
      <c r="E35" s="5" t="inlineStr">
        <is>
          <t>150,00</t>
        </is>
      </c>
      <c r="F35" s="4" t="inlineStr">
        <is>
          <t>50.00</t>
        </is>
      </c>
    </row>
    <row collapsed="false" customFormat="false" customHeight="false" hidden="false" ht="12.1" outlineLevel="0" r="36">
      <c r="A36" s="5" t="s">
        <f>=HYPERLINK("https://leilaoonline.net/lote/detalhe/202", "026")</f>
      </c>
      <c r="B36" s="4" t="s">
        <f>=HYPERLINK("https://leilaoonline.net/lote/detalhe/202", "GUINDASTE- TEREX RT 1100 ANO 2000 CAP 100 TON")</f>
      </c>
      <c r="C36" s="4" t="inlineStr">
        <is>
          <t>Não vendido</t>
        </is>
      </c>
      <c r="D36" s="4" t="inlineStr">
        <is>
          <t>0</t>
        </is>
      </c>
      <c r="E36" s="5" t="inlineStr">
        <is>
          <t>850.000,00</t>
        </is>
      </c>
      <c r="F36" s="4" t="inlineStr">
        <is>
          <t>10000.00</t>
        </is>
      </c>
    </row>
    <row collapsed="false" customFormat="false" customHeight="false" hidden="false" ht="12.1" outlineLevel="0" r="37">
      <c r="A37" s="5" t="s">
        <f>=HYPERLINK("https://leilaoonline.net/lote/detalhe/203", "027")</f>
      </c>
      <c r="B37" s="4" t="s">
        <f>=HYPERLINK("https://leilaoonline.net/lote/detalhe/203", "GUINDASTE- XCMG QY 65 K ANO 2005 CAP 65 TON")</f>
      </c>
      <c r="C37" s="4" t="inlineStr">
        <is>
          <t>Não vendido</t>
        </is>
      </c>
      <c r="D37" s="4" t="inlineStr">
        <is>
          <t>0</t>
        </is>
      </c>
      <c r="E37" s="5" t="inlineStr">
        <is>
          <t>470.000,00</t>
        </is>
      </c>
      <c r="F37" s="4" t="inlineStr">
        <is>
          <t>10000.00</t>
        </is>
      </c>
    </row>
    <row collapsed="false" customFormat="false" customHeight="false" hidden="false" ht="12.1" outlineLevel="0" r="38">
      <c r="A38" s="5" t="s">
        <f>=HYPERLINK("https://leilaoonline.net/lote/detalhe/206", "030")</f>
      </c>
      <c r="B38" s="4" t="s">
        <f>=HYPERLINK("https://leilaoonline.net/lote/detalhe/206", " APARELHO DE AR CONDICIONADO TI, ASPÓ MODELO CR-8 COMPACTO BASCULANTE EM ACO CA, BEBEDOURO K-10 PISO INOX 127V, CENTRAL DE AR CONDICIONADO, CENTRAL DE AR GEMINI MOD YHCA, CONDICIONADOR DE AR SPLIT COND, FREEZER HORIZONTAL FRICON  C, BALANCA RELOGIO COM PLATAFORMA")</f>
      </c>
      <c r="C38" s="4" t="inlineStr">
        <is>
          <t>Vendido</t>
        </is>
      </c>
      <c r="D38" s="4" t="inlineStr">
        <is>
          <t>2</t>
        </is>
      </c>
      <c r="E38" s="5" t="inlineStr">
        <is>
          <t>450,00</t>
        </is>
      </c>
      <c r="F38" s="4" t="inlineStr">
        <is>
          <t>50.00</t>
        </is>
      </c>
    </row>
    <row collapsed="false" customFormat="false" customHeight="false" hidden="false" ht="12.1" outlineLevel="0" r="39">
      <c r="A39" s="5" t="s">
        <f>=HYPERLINK("https://leilaoonline.net/lote/detalhe/204", "031")</f>
      </c>
      <c r="B39" s="4" t="s">
        <f>=HYPERLINK("https://leilaoonline.net/lote/detalhe/204", " BOMBA CENTRIFUGA VAZAO 12 M3/H, BOMBA CENTRIFUGA VAZAO 20 M3/, BOMBA HELICOIDAL NETZCH MO, BOMBA JOCKEY KSB MOD HIDROB, BOMBA TIPO NETZSCH NEMO MODELO NM 011BY02S12B, CAIXA DE FILTRO G3 COM DIFUSOR, EXAUSTOR LATERAL AXIAL EL 650, EXAUSTOR LATERAL AXIAL EL 650, LAVADORA DE ALTA PRESSAO KARC, SOPRADO")</f>
      </c>
      <c r="C39" s="4" t="inlineStr">
        <is>
          <t>Vendido</t>
        </is>
      </c>
      <c r="D39" s="4" t="inlineStr">
        <is>
          <t>35</t>
        </is>
      </c>
      <c r="E39" s="5" t="inlineStr">
        <is>
          <t>4.000,00</t>
        </is>
      </c>
      <c r="F39" s="4" t="inlineStr">
        <is>
          <t>100.00</t>
        </is>
      </c>
    </row>
    <row collapsed="false" customFormat="false" customHeight="false" hidden="false" ht="12.1" outlineLevel="0" r="40">
      <c r="A40" s="5" t="s">
        <f>=HYPERLINK("https://leilaoonline.net/lote/detalhe/205", "032")</f>
      </c>
      <c r="B40" s="4" t="s">
        <f>=HYPERLINK("https://leilaoonline.net/lote/detalhe/205", " 13 MESA DE MADEIRA REV EM LAMINAD, CADEIRA FIXA  REVESTIDA EM LIE")</f>
      </c>
      <c r="C40" s="4" t="inlineStr">
        <is>
          <t>Não vendido</t>
        </is>
      </c>
      <c r="D40" s="4" t="inlineStr">
        <is>
          <t>0</t>
        </is>
      </c>
      <c r="E40" s="5" t="inlineStr">
        <is>
          <t>50,00</t>
        </is>
      </c>
      <c r="F40" s="4" t="inlineStr">
        <is>
          <t>50.00</t>
        </is>
      </c>
    </row>
    <row collapsed="false" customFormat="false" customHeight="false" hidden="false" ht="12.1" outlineLevel="0" r="41">
      <c r="A41" s="5" t="s">
        <f>=HYPERLINK("https://leilaoonline.net/lote/detalhe/207", "033")</f>
      </c>
      <c r="B41" s="4" t="s">
        <f>=HYPERLINK("https://leilaoonline.net/lote/detalhe/207", " CARRINHO, CARRINHO P/ MANUSEIO DE TAMBOR, CARRINHO P/ MANUSEIO DE TAMBOR, CARRINHO PARA TRANSPORTE DE TA, SABONETEIRA EM ACO INOX MULT, SILO BAG BUSTER DYNAMIC AIR, SILO BAG BUSTER DYNAMIC AIR, TROCADOR DE CALOR A PLACAS CO, VASO DE PRESSAO CILINDRICO VER")</f>
      </c>
      <c r="C41" s="4" t="inlineStr">
        <is>
          <t>Vendido</t>
        </is>
      </c>
      <c r="D41" s="4" t="inlineStr">
        <is>
          <t>12</t>
        </is>
      </c>
      <c r="E41" s="5" t="inlineStr">
        <is>
          <t>1.600,00</t>
        </is>
      </c>
      <c r="F41" s="4" t="inlineStr">
        <is>
          <t>100.00</t>
        </is>
      </c>
    </row>
    <row collapsed="false" customFormat="false" customHeight="false" hidden="false" ht="12.1" outlineLevel="0" r="42">
      <c r="A42" s="5" t="s">
        <f>=HYPERLINK("https://leilaoonline.net/lote/detalhe/209", "034")</f>
      </c>
      <c r="B42" s="4" t="s">
        <f>=HYPERLINK("https://leilaoonline.net/lote/detalhe/209", " CHILLER DE AGUA GELADA HIFRA")</f>
      </c>
      <c r="C42" s="4" t="inlineStr">
        <is>
          <t>Vendido</t>
        </is>
      </c>
      <c r="D42" s="4" t="inlineStr">
        <is>
          <t>1</t>
        </is>
      </c>
      <c r="E42" s="5" t="inlineStr">
        <is>
          <t>4.000,00</t>
        </is>
      </c>
      <c r="F42" s="4" t="inlineStr">
        <is>
          <t>250.00</t>
        </is>
      </c>
    </row>
    <row collapsed="false" customFormat="false" customHeight="false" hidden="false" ht="12.1" outlineLevel="0" r="43">
      <c r="A43" s="5" t="s">
        <f>=HYPERLINK("https://leilaoonline.net/lote/detalhe/208", "035")</f>
      </c>
      <c r="B43" s="4" t="s">
        <f>=HYPERLINK("https://leilaoonline.net/lote/detalhe/208", " CHILLER DE CONDENSACAO DE AR")</f>
      </c>
      <c r="C43" s="4" t="inlineStr">
        <is>
          <t>Vendido</t>
        </is>
      </c>
      <c r="D43" s="4" t="inlineStr">
        <is>
          <t>1</t>
        </is>
      </c>
      <c r="E43" s="5" t="inlineStr">
        <is>
          <t>2.500,00</t>
        </is>
      </c>
      <c r="F43" s="4" t="inlineStr">
        <is>
          <t>250.00</t>
        </is>
      </c>
    </row>
    <row collapsed="false" customFormat="false" customHeight="false" hidden="false" ht="12.1" outlineLevel="0" r="44">
      <c r="A44" s="5" t="s">
        <f>=HYPERLINK("https://leilaoonline.net/lote/detalhe/210", "036")</f>
      </c>
      <c r="B44" s="4" t="s">
        <f>=HYPERLINK("https://leilaoonline.net/lote/detalhe/210", " COMPRESSOR DE AR SULLAIR SAN")</f>
      </c>
      <c r="C44" s="4" t="inlineStr">
        <is>
          <t>Vendido</t>
        </is>
      </c>
      <c r="D44" s="4" t="inlineStr">
        <is>
          <t>9</t>
        </is>
      </c>
      <c r="E44" s="5" t="inlineStr">
        <is>
          <t>2.400,00</t>
        </is>
      </c>
      <c r="F44" s="4" t="inlineStr">
        <is>
          <t>200.00</t>
        </is>
      </c>
    </row>
    <row collapsed="false" customFormat="false" customHeight="false" hidden="false" ht="12.1" outlineLevel="0" r="45">
      <c r="A45" s="5" t="s">
        <f>=HYPERLINK("https://leilaoonline.net/lote/detalhe/212", "037")</f>
      </c>
      <c r="B45" s="4" t="s">
        <f>=HYPERLINK("https://leilaoonline.net/lote/detalhe/212", " CONDENSADOR A PLACAS FABRICANTE ALFA LAVAL CALOR REJEITADO 1.110.000 KCAL/H")</f>
      </c>
      <c r="C45" s="4" t="inlineStr">
        <is>
          <t>Vendido</t>
        </is>
      </c>
      <c r="D45" s="4" t="inlineStr">
        <is>
          <t>7</t>
        </is>
      </c>
      <c r="E45" s="5" t="inlineStr">
        <is>
          <t>4.250,00</t>
        </is>
      </c>
      <c r="F45" s="4" t="inlineStr">
        <is>
          <t>250.00</t>
        </is>
      </c>
    </row>
    <row collapsed="false" customFormat="false" customHeight="false" hidden="false" ht="12.1" outlineLevel="0" r="46">
      <c r="A46" s="5" t="s">
        <f>=HYPERLINK("https://leilaoonline.net/lote/detalhe/211", "038")</f>
      </c>
      <c r="B46" s="4" t="s">
        <f>=HYPERLINK("https://leilaoonline.net/lote/detalhe/211", " DESTILADOR DE AGUA, DESTILADOR DE AGUA MAT. ACO IN")</f>
      </c>
      <c r="C46" s="4" t="inlineStr">
        <is>
          <t>Vendido</t>
        </is>
      </c>
      <c r="D46" s="4" t="inlineStr">
        <is>
          <t>1</t>
        </is>
      </c>
      <c r="E46" s="5" t="inlineStr">
        <is>
          <t>50,00</t>
        </is>
      </c>
      <c r="F46" s="4" t="inlineStr">
        <is>
          <t>50.00</t>
        </is>
      </c>
    </row>
    <row collapsed="false" customFormat="false" customHeight="false" hidden="false" ht="12.1" outlineLevel="0" r="47">
      <c r="A47" s="5" t="s">
        <f>=HYPERLINK("https://leilaoonline.net/lote/detalhe/214", "039")</f>
      </c>
      <c r="B47" s="4" t="s">
        <f>=HYPERLINK("https://leilaoonline.net/lote/detalhe/214", " DETECTOR DE METAIS BRASPENTA, DETECTOR DE METAIS MCA BRAPENT, MODULO LATERAL MLI 850 C/ CAIX, 04 UNID.  ELEVADOR PANTOGRAFICO  CAP. 40, ELEVADOR PANTOGRAFICO OWNERS")</f>
      </c>
      <c r="C47" s="4" t="inlineStr">
        <is>
          <t>Vendido</t>
        </is>
      </c>
      <c r="D47" s="4" t="inlineStr">
        <is>
          <t>6</t>
        </is>
      </c>
      <c r="E47" s="5" t="inlineStr">
        <is>
          <t>800,00</t>
        </is>
      </c>
      <c r="F47" s="4" t="inlineStr">
        <is>
          <t>100.00</t>
        </is>
      </c>
    </row>
    <row collapsed="false" customFormat="false" customHeight="false" hidden="false" ht="12.1" outlineLevel="0" r="48">
      <c r="A48" s="5" t="s">
        <f>=HYPERLINK("https://leilaoonline.net/lote/detalhe/213", "040")</f>
      </c>
      <c r="B48" s="4" t="s">
        <f>=HYPERLINK("https://leilaoonline.net/lote/detalhe/213", " EMBALADORA PARA FERMENTO MAI, EQUIPAMENTO PARA PROGRAMACAO M, ESTABILIZADOR ESTATICO DE TENS, IMPRESSORA INKJET VIDEOJET, IMPRESSORA INKJETVIDEOJET, IMPRESSORA JATO DE TINTA VIDE, MONITOR DE VIDEO COMPAQ  MOD, RACK PARA INFORMATICA  MAT. AC")</f>
      </c>
      <c r="C48" s="4" t="inlineStr">
        <is>
          <t>Vendido</t>
        </is>
      </c>
      <c r="D48" s="4" t="inlineStr">
        <is>
          <t>8</t>
        </is>
      </c>
      <c r="E48" s="5" t="inlineStr">
        <is>
          <t>1.000,00</t>
        </is>
      </c>
      <c r="F48" s="4" t="inlineStr">
        <is>
          <t>100.00</t>
        </is>
      </c>
    </row>
    <row collapsed="false" customFormat="false" customHeight="false" hidden="false" ht="12.1" outlineLevel="0" r="49">
      <c r="A49" s="5" t="s">
        <f>=HYPERLINK("https://leilaoonline.net/lote/detalhe/215", "041")</f>
      </c>
      <c r="B49" s="4" t="s">
        <f>=HYPERLINK("https://leilaoonline.net/lote/detalhe/215", " ESTEIRA RETRATIL DE ROLETES LI, 5 ESTEIRA TRANSPORTADORA DE TALI, ESTEIRA TRANSPORTADORA DUPLA D, ESTEIRA TRANSPORTADORA MAT. A, MESA GIRATORIA ALIMENTADORA, MESA GIRATORIA ALIMENTADORA DE, PAINEL DE CONTROLE DA ESTEIRA, TRANSPORTADOR MCA DYNAMIC AIR")</f>
      </c>
      <c r="C49" s="4" t="inlineStr">
        <is>
          <t>Vendido</t>
        </is>
      </c>
      <c r="D49" s="4" t="inlineStr">
        <is>
          <t>3</t>
        </is>
      </c>
      <c r="E49" s="5" t="inlineStr">
        <is>
          <t>1.000,00</t>
        </is>
      </c>
      <c r="F49" s="4" t="inlineStr">
        <is>
          <t>200.00</t>
        </is>
      </c>
    </row>
    <row collapsed="false" customFormat="false" customHeight="false" hidden="false" ht="12.1" outlineLevel="0" r="50">
      <c r="A50" s="5" t="s">
        <f>=HYPERLINK("https://leilaoonline.net/lote/detalhe/216", "042")</f>
      </c>
      <c r="B50" s="4" t="s">
        <f>=HYPERLINK("https://leilaoonline.net/lote/detalhe/216", " PALETEIRA HIDRAULICA BREMEN, PALETEIRA HIDRAULICA BYG MO, PALETEIRA HIDRAULICA BYG MO, PALETEIRA HIDRAULICA CAP. 2 T, PALETEIRA HIDRAULICA CAP. 2,6, 2 PLATAFORMA PANTOGRAFICA HIDRAU")</f>
      </c>
      <c r="C50" s="4" t="inlineStr">
        <is>
          <t>Vendido</t>
        </is>
      </c>
      <c r="D50" s="4" t="inlineStr">
        <is>
          <t>3</t>
        </is>
      </c>
      <c r="E50" s="5" t="inlineStr">
        <is>
          <t>400,00</t>
        </is>
      </c>
      <c r="F50" s="4" t="inlineStr">
        <is>
          <t>100.00</t>
        </is>
      </c>
    </row>
    <row collapsed="false" customFormat="false" customHeight="false" hidden="false" ht="12.1" outlineLevel="0" r="51">
      <c r="A51" s="5" t="s">
        <f>=HYPERLINK("https://leilaoonline.net/lote/detalhe/217", "043")</f>
      </c>
      <c r="B51" s="4" t="s">
        <f>=HYPERLINK("https://leilaoonline.net/lote/detalhe/217", " ALIMENTADOR ROTATIVO DYNA FEED, AMACIADOR EM ACO  SIEMENS (SIEMSEN)  M, PENEIRA DE LINHA DYNAMIC AIR, TAMPADORA DE POTE PLASTICO 100G E 250G, TERMINAL DE AUTO ATENDIMENTO, TERMO BALANCA SARTORIUS MOD, TERMO DATADOR COM ACIONAMENTO")</f>
      </c>
      <c r="C51" s="4" t="inlineStr">
        <is>
          <t>Vendido</t>
        </is>
      </c>
      <c r="D51" s="4" t="inlineStr">
        <is>
          <t>1</t>
        </is>
      </c>
      <c r="E51" s="5" t="inlineStr">
        <is>
          <t>200,00</t>
        </is>
      </c>
      <c r="F51" s="4" t="inlineStr">
        <is>
          <t>50.00</t>
        </is>
      </c>
    </row>
    <row collapsed="false" customFormat="false" customHeight="false" hidden="false" ht="12.1" outlineLevel="0" r="52">
      <c r="A52" s="5" t="s">
        <f>=HYPERLINK("https://leilaoonline.net/lote/detalhe/218", "044")</f>
      </c>
      <c r="B52" s="4" t="s">
        <f>=HYPERLINK("https://leilaoonline.net/lote/detalhe/218", " 05  TANQUE CILINDRICO (POLISILO) FABRICADO EM CHA")</f>
      </c>
      <c r="C52" s="4" t="inlineStr">
        <is>
          <t>Vendido</t>
        </is>
      </c>
      <c r="D52" s="4" t="inlineStr">
        <is>
          <t>11</t>
        </is>
      </c>
      <c r="E52" s="5" t="inlineStr">
        <is>
          <t>2.800,00</t>
        </is>
      </c>
      <c r="F52" s="4" t="inlineStr">
        <is>
          <t>200.00</t>
        </is>
      </c>
    </row>
    <row collapsed="false" customFormat="false" customHeight="false" hidden="false" ht="12.1" outlineLevel="0" r="53">
      <c r="A53" s="5" t="s">
        <f>=HYPERLINK("https://leilaoonline.net/lote/detalhe/220", "045")</f>
      </c>
      <c r="B53" s="4" t="s">
        <f>=HYPERLINK("https://leilaoonline.net/lote/detalhe/220", " TALHA ELETRICA A CABO COM CARR")</f>
      </c>
      <c r="C53" s="4" t="inlineStr">
        <is>
          <t>Vendido</t>
        </is>
      </c>
      <c r="D53" s="4" t="inlineStr">
        <is>
          <t>10</t>
        </is>
      </c>
      <c r="E53" s="5" t="inlineStr">
        <is>
          <t>2.100,00</t>
        </is>
      </c>
      <c r="F53" s="4" t="inlineStr">
        <is>
          <t>100.00</t>
        </is>
      </c>
    </row>
    <row collapsed="false" customFormat="false" customHeight="false" hidden="false" ht="12.1" outlineLevel="0" r="54">
      <c r="A54" s="5" t="s">
        <f>=HYPERLINK("https://leilaoonline.net/lote/detalhe/219", "046")</f>
      </c>
      <c r="B54" s="4" t="s">
        <f>=HYPERLINK("https://leilaoonline.net/lote/detalhe/219", " RECRAVADEIRA AUTOMATICA COMPLETA - KIT P/ DIA, PAINEL DE COMANDO DOS TRANSP.   MATERIAIS ELE, ESTEIRA TRANSPORTADORA COBRA P, TRANSPORTADOR DE CORRENTE DE PLATAFORMA WRK")</f>
      </c>
      <c r="C54" s="4" t="inlineStr">
        <is>
          <t>Vendido</t>
        </is>
      </c>
      <c r="D54" s="4" t="inlineStr">
        <is>
          <t>3</t>
        </is>
      </c>
      <c r="E54" s="5" t="inlineStr">
        <is>
          <t>1.000,00</t>
        </is>
      </c>
      <c r="F54" s="4" t="inlineStr">
        <is>
          <t>200.00</t>
        </is>
      </c>
    </row>
    <row collapsed="false" customFormat="false" customHeight="false" hidden="false" ht="12.1" outlineLevel="0" r="55">
      <c r="A55" s="5" t="s">
        <f>=HYPERLINK("https://leilaoonline.net/lote/detalhe/221", "047")</f>
      </c>
      <c r="B55" s="4" t="s">
        <f>=HYPERLINK("https://leilaoonline.net/lote/detalhe/221", " ESTEIRA TRANSPORTADORA DE CORR")</f>
      </c>
      <c r="C55" s="4" t="inlineStr">
        <is>
          <t>Vendido</t>
        </is>
      </c>
      <c r="D55" s="4" t="inlineStr">
        <is>
          <t>11</t>
        </is>
      </c>
      <c r="E55" s="5" t="inlineStr">
        <is>
          <t>700,00</t>
        </is>
      </c>
      <c r="F55" s="4" t="inlineStr">
        <is>
          <t>50.00</t>
        </is>
      </c>
    </row>
    <row collapsed="false" customFormat="false" customHeight="false" hidden="false" ht="12.1" outlineLevel="0" r="56">
      <c r="A56" s="5" t="s">
        <f>=HYPERLINK("https://leilaoonline.net/lote/detalhe/222", "048")</f>
      </c>
      <c r="B56" s="4" t="s">
        <f>=HYPERLINK("https://leilaoonline.net/lote/detalhe/222", " TANQUE CILINDRICO VERTICAL ED. 25.000 Litros")</f>
      </c>
      <c r="C56" s="4" t="inlineStr">
        <is>
          <t>Vendido</t>
        </is>
      </c>
      <c r="D56" s="4" t="inlineStr">
        <is>
          <t>27</t>
        </is>
      </c>
      <c r="E56" s="5" t="inlineStr">
        <is>
          <t>1.650,00</t>
        </is>
      </c>
      <c r="F56" s="4" t="inlineStr">
        <is>
          <t>50.00</t>
        </is>
      </c>
    </row>
    <row collapsed="false" customFormat="false" customHeight="false" hidden="false" ht="12.1" outlineLevel="0" r="57">
      <c r="A57" s="5" t="s">
        <f>=HYPERLINK("https://leilaoonline.net/lote/detalhe/226", "049")</f>
      </c>
      <c r="B57" s="4" t="s">
        <f>=HYPERLINK("https://leilaoonline.net/lote/detalhe/226", " Audi A4 2.0 Avant TFSI. 183/180cv Multitronic Ano: 2011/2011 ")</f>
      </c>
      <c r="C57" s="4" t="inlineStr">
        <is>
          <t>Não vendido</t>
        </is>
      </c>
      <c r="D57" s="4" t="inlineStr">
        <is>
          <t>0</t>
        </is>
      </c>
      <c r="E57" s="5" t="inlineStr">
        <is>
          <t>47.000,00</t>
        </is>
      </c>
      <c r="F57" s="4" t="inlineStr">
        <is>
          <t>500.00</t>
        </is>
      </c>
    </row>
    <row collapsed="false" customFormat="false" customHeight="false" hidden="false" ht="12.1" outlineLevel="0" r="58">
      <c r="A58" s="5" t="s">
        <f>=HYPERLINK("https://leilaoonline.net/lote/detalhe/224", "051")</f>
      </c>
      <c r="B58" s="4" t="s">
        <f>=HYPERLINK("https://leilaoonline.net/lote/detalhe/224", " Subaru Impreza WRX 2.5 16V TB 4x4 5p Ano: 2011/2011")</f>
      </c>
      <c r="C58" s="4" t="inlineStr">
        <is>
          <t>Não vendido</t>
        </is>
      </c>
      <c r="D58" s="4" t="inlineStr">
        <is>
          <t>0</t>
        </is>
      </c>
      <c r="E58" s="5" t="inlineStr">
        <is>
          <t>60.000,00</t>
        </is>
      </c>
      <c r="F58" s="4" t="inlineStr">
        <is>
          <t>500.00</t>
        </is>
      </c>
    </row>
    <row collapsed="false" customFormat="false" customHeight="false" hidden="false" ht="12.1" outlineLevel="0" r="59">
      <c r="A59" s="5" t="s">
        <f>=HYPERLINK("https://leilaoonline.net/lote/detalhe/225", "052")</f>
      </c>
      <c r="B59" s="4" t="s">
        <f>=HYPERLINK("https://leilaoonline.net/lote/detalhe/225", " Volvo S60 T-5 2.0 240 cv 4p Ano 2011/2011")</f>
      </c>
      <c r="C59" s="4" t="inlineStr">
        <is>
          <t>Não vendido</t>
        </is>
      </c>
      <c r="D59" s="4" t="inlineStr">
        <is>
          <t>0</t>
        </is>
      </c>
      <c r="E59" s="5" t="inlineStr">
        <is>
          <t>42.000,00</t>
        </is>
      </c>
      <c r="F59" s="4" t="inlineStr">
        <is>
          <t>500.00</t>
        </is>
      </c>
    </row>
    <row collapsed="false" customFormat="false" customHeight="false" hidden="false" ht="12.1" outlineLevel="0" r="60">
      <c r="A60" s="5" t="s">
        <f>=HYPERLINK("https://leilaoonline.net/lote/detalhe/247", "053")</f>
      </c>
      <c r="B60" s="4" t="s">
        <f>=HYPERLINK("https://leilaoonline.net/lote/detalhe/247", "Ônibus Volvo B7 Automático, Carroceria Busscar. Ano: 1999")</f>
      </c>
      <c r="C60" s="4" t="inlineStr">
        <is>
          <t>Não vendido</t>
        </is>
      </c>
      <c r="D60" s="4" t="inlineStr">
        <is>
          <t>0</t>
        </is>
      </c>
      <c r="E60" s="5" t="inlineStr">
        <is>
          <t>15.000,00</t>
        </is>
      </c>
      <c r="F60" s="4" t="inlineStr">
        <is>
          <t>500.00</t>
        </is>
      </c>
    </row>
    <row collapsed="false" customFormat="false" customHeight="false" hidden="false" ht="12.1" outlineLevel="0" r="61">
      <c r="A61" s="5" t="s">
        <f>=HYPERLINK("https://leilaoonline.net/lote/detalhe/248", "054")</f>
      </c>
      <c r="B61" s="4" t="s">
        <f>=HYPERLINK("https://leilaoonline.net/lote/detalhe/248", "ônibus Volvo B7 Automático, carroceria Busscar. Ano: 1999")</f>
      </c>
      <c r="C61" s="4" t="inlineStr">
        <is>
          <t>Não vendido</t>
        </is>
      </c>
      <c r="D61" s="4" t="inlineStr">
        <is>
          <t>0</t>
        </is>
      </c>
      <c r="E61" s="5" t="inlineStr">
        <is>
          <t>15.000,00</t>
        </is>
      </c>
      <c r="F61" s="4" t="inlineStr">
        <is>
          <t>500.00</t>
        </is>
      </c>
    </row>
    <row collapsed="false" customFormat="false" customHeight="false" hidden="false" ht="12.1" outlineLevel="0" r="62">
      <c r="A62" s="5" t="s">
        <f>=HYPERLINK("https://leilaoonline.net/lote/detalhe/249", "055")</f>
      </c>
      <c r="B62" s="4" t="s">
        <f>=HYPERLINK("https://leilaoonline.net/lote/detalhe/249", "Ônibus Volvo B7 Automático, carroceria Busscar. Ano: 1999")</f>
      </c>
      <c r="C62" s="4" t="inlineStr">
        <is>
          <t>Não vendido</t>
        </is>
      </c>
      <c r="D62" s="4" t="inlineStr">
        <is>
          <t>0</t>
        </is>
      </c>
      <c r="E62" s="5" t="inlineStr">
        <is>
          <t>15.000,00</t>
        </is>
      </c>
      <c r="F62"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2026-05-24T21:41:05.00Z</dcterms:created>
  <dc:creator>Tellks Tecnologia</dc:creator>
  <cp:revision>0</cp:revision>
</cp:coreProperties>
</file>