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Maqs. Pesadas • Tratores • 50 Ton de viga • Empilhadeiras • Geradores • Ônibus • Implement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08/10/2020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=HYPERLINK("https://leilaoonline.net/lote/detalhe/63111", "001")</f>
      </c>
      <c r="B11" s="4" t="s">
        <f>=HYPERLINK("https://leilaoonline.net/lote/detalhe/63111", "RETRO ESCAVADEIRA CATERPILLAR, MOD CAT 416D, ANO 2006, COMB. DIESEL, COR AMARELA, NUM DE SÉRIE: CAT0416DLB2D02345 - FUNCIONANDO")</f>
      </c>
      <c r="C11" s="4" t="inlineStr">
        <is>
          <t>Não vendido</t>
        </is>
      </c>
      <c r="D11" s="4" t="inlineStr">
        <is>
          <t>61</t>
        </is>
      </c>
      <c r="E11" s="5" t="inlineStr">
        <is>
          <t>69.500,00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=HYPERLINK("https://leilaoonline.net/lote/detalhe/63095", "003")</f>
      </c>
      <c r="B12" s="4" t="s">
        <f>=HYPERLINK("https://leilaoonline.net/lote/detalhe/63095", "veja o vídeo!! RETROESCAVADEIRA JCB 4X4; 3CX; ANO 2010 - FUNCIONANDO")</f>
      </c>
      <c r="C12" s="4" t="inlineStr">
        <is>
          <t>Vendido</t>
        </is>
      </c>
      <c r="D12" s="4" t="inlineStr">
        <is>
          <t>80</t>
        </is>
      </c>
      <c r="E12" s="5" t="inlineStr">
        <is>
          <t>73.750,00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=HYPERLINK("https://leilaoonline.net/lote/detalhe/62160", "004")</f>
      </c>
      <c r="B13" s="4" t="s">
        <f>=HYPERLINK("https://leilaoonline.net/lote/detalhe/62160", "EMPILHADEIRA YALE 2 TON, FUNCIONANDO - SEM CILINDRO DE GÁS")</f>
      </c>
      <c r="C13" s="4" t="inlineStr">
        <is>
          <t>Não vendido</t>
        </is>
      </c>
      <c r="D13" s="4" t="inlineStr">
        <is>
          <t>28</t>
        </is>
      </c>
      <c r="E13" s="5" t="inlineStr">
        <is>
          <t>21.000,00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=HYPERLINK("https://leilaoonline.net/lote/detalhe/62153", "005")</f>
      </c>
      <c r="B14" s="4" t="s">
        <f>=HYPERLINK("https://leilaoonline.net/lote/detalhe/62153", " GRUPO GERADOR POLIDIESEL 53 KVA, COM MOTOR PERKINS, FUNCIONANDO - LOT 05")</f>
      </c>
      <c r="C14" s="4" t="inlineStr">
        <is>
          <t>Não vendido</t>
        </is>
      </c>
      <c r="D14" s="4" t="inlineStr">
        <is>
          <t>58</t>
        </is>
      </c>
      <c r="E14" s="5" t="inlineStr">
        <is>
          <t>14.450,00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=HYPERLINK("https://leilaoonline.net/lote/detalhe/62825", "006")</f>
      </c>
      <c r="B15" s="4" t="s">
        <f>=HYPERLINK("https://leilaoonline.net/lote/detalhe/62825", "PÁ CARREGADEIRA W7; ANO 1971; MOTOR PRECISA DE REPARO; ACOMPANHA MOTOR RESERVA")</f>
      </c>
      <c r="C15" s="4" t="inlineStr">
        <is>
          <t>Não vendido</t>
        </is>
      </c>
      <c r="D15" s="4" t="inlineStr">
        <is>
          <t>23</t>
        </is>
      </c>
      <c r="E15" s="5" t="inlineStr">
        <is>
          <t>24.500,00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=HYPERLINK("https://leilaoonline.net/lote/detalhe/62826", "007")</f>
      </c>
      <c r="B16" s="4" t="s">
        <f>=HYPERLINK("https://leilaoonline.net/lote/detalhe/62826", "TRATOR MASSEY FERGUSSON; ANO 1982 - FUNCIONANDO")</f>
      </c>
      <c r="C16" s="4" t="inlineStr">
        <is>
          <t>Não vendido</t>
        </is>
      </c>
      <c r="D16" s="4" t="inlineStr">
        <is>
          <t>21</t>
        </is>
      </c>
      <c r="E16" s="5" t="inlineStr">
        <is>
          <t>25.000,00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=HYPERLINK("https://leilaoonline.net/lote/detalhe/62827", "008")</f>
      </c>
      <c r="B17" s="4" t="s">
        <f>=HYPERLINK("https://leilaoonline.net/lote/detalhe/62827", "TRATOR MASSEY FERGUSSON 296; ANO 1985; COM DIREÇÃO HIDROSTÁTICA; SEM HIDRÁULICO TRASEIRO- FUNCIONANDO")</f>
      </c>
      <c r="C17" s="4" t="inlineStr">
        <is>
          <t>Não vendido</t>
        </is>
      </c>
      <c r="D17" s="4" t="inlineStr">
        <is>
          <t>21</t>
        </is>
      </c>
      <c r="E17" s="5" t="inlineStr">
        <is>
          <t>18.250,00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=HYPERLINK("https://leilaoonline.net/lote/detalhe/62888", "009")</f>
      </c>
      <c r="B18" s="4" t="s">
        <f>=HYPERLINK("https://leilaoonline.net/lote/detalhe/62888", "RETROESCAVADEIRA VALMET 65 I.D. MOD. I.V / ANO 1980; SEM BATERIA; (FALTAM 2 SAPATAS DOS PÉS TRASEIROS,QUE APOIAM NO SOLO")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14.500,00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=HYPERLINK("https://leilaoonline.net/lote/detalhe/63094", "010")</f>
      </c>
      <c r="B19" s="4" t="s">
        <f>=HYPERLINK("https://leilaoonline.net/lote/detalhe/63094", "TRATOR VALMET 85 I.D.; ANO 1974; NECESSÁRIO NOVA BATERIA - FUNCIONANDO")</f>
      </c>
      <c r="C19" s="4" t="inlineStr">
        <is>
          <t>Não vendido</t>
        </is>
      </c>
      <c r="D19" s="4" t="inlineStr">
        <is>
          <t>7</t>
        </is>
      </c>
      <c r="E19" s="5" t="inlineStr">
        <is>
          <t>12.000,00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=HYPERLINK("https://leilaoonline.net/lote/detalhe/62150", "011")</f>
      </c>
      <c r="B20" s="4" t="s">
        <f>=HYPERLINK("https://leilaoonline.net/lote/detalhe/62150", " GRUPO GERADOR STEMAC 150 KVA, GERADOR WEG 220/380/440 VOLTS, MOTOR SCANIA 112, FUNCIONANDO - LOT 11")</f>
      </c>
      <c r="C20" s="4" t="inlineStr">
        <is>
          <t>Não vendido</t>
        </is>
      </c>
      <c r="D20" s="4" t="inlineStr">
        <is>
          <t>39</t>
        </is>
      </c>
      <c r="E20" s="5" t="inlineStr">
        <is>
          <t>21.250,00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=HYPERLINK("https://leilaoonline.net/lote/detalhe/62151", "014")</f>
      </c>
      <c r="B21" s="4" t="s">
        <f>=HYPERLINK("https://leilaoonline.net/lote/detalhe/62151", " GRUPO GERADOR STEMAC 400 KVA, MOTOR CUMMINS NTA 855, REFORMADO, 0,10 BIG CAM, 380 VOLTS")</f>
      </c>
      <c r="C21" s="4" t="inlineStr">
        <is>
          <t>Não vendido</t>
        </is>
      </c>
      <c r="D21" s="4" t="inlineStr">
        <is>
          <t>27</t>
        </is>
      </c>
      <c r="E21" s="5" t="inlineStr">
        <is>
          <t>20.000,00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=HYPERLINK("https://leilaoonline.net/lote/detalhe/63105", "015")</f>
      </c>
      <c r="B22" s="4" t="s">
        <f>=HYPERLINK("https://leilaoonline.net/lote/detalhe/63105", "RETROESCAVADEIRA 580H; ANO 1992; FUNCIONANDO")</f>
      </c>
      <c r="C22" s="4" t="inlineStr">
        <is>
          <t>Não vendido</t>
        </is>
      </c>
      <c r="D22" s="4" t="inlineStr">
        <is>
          <t>24</t>
        </is>
      </c>
      <c r="E22" s="5" t="inlineStr">
        <is>
          <t>30.500,00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=HYPERLINK("https://leilaoonline.net/lote/detalhe/62154", "018")</f>
      </c>
      <c r="B23" s="4" t="s">
        <f>=HYPERLINK("https://leilaoonline.net/lote/detalhe/62154", "GRUPO GERADOR STEMAC 400 KVA, MOTOR CUMMINS NTA 855 REFORMADO 0,10. 220 VOLTS NO ESTADO, PATRIMÔNIO G20-18 - LOT 18")</f>
      </c>
      <c r="C23" s="4" t="inlineStr">
        <is>
          <t>Não vendido</t>
        </is>
      </c>
      <c r="D23" s="4" t="inlineStr">
        <is>
          <t>13</t>
        </is>
      </c>
      <c r="E23" s="5" t="inlineStr">
        <is>
          <t>30.000,00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=HYPERLINK("https://leilaoonline.net/lote/detalhe/62155", "021")</f>
      </c>
      <c r="B24" s="4" t="s">
        <f>=HYPERLINK("https://leilaoonline.net/lote/detalhe/62155", "GRUPO GERADOR CODIMA 60 KVA, NO ESTADO, PATRIMÔNIO G20-21 - LOT 21")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11.750,00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=HYPERLINK("https://leilaoonline.net/lote/detalhe/62156", "023")</f>
      </c>
      <c r="B25" s="4" t="s">
        <f>=HYPERLINK("https://leilaoonline.net/lote/detalhe/62156", "GRUPO GERADOR MOTOREN WERKE 59 KVA, NO ESTADO, PATRIMÔNIO G20-23 - LOT 23")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8.750,00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=HYPERLINK("https://leilaoonline.net/lote/detalhe/62149", "051")</f>
      </c>
      <c r="B26" s="4" t="s">
        <f>=HYPERLINK("https://leilaoonline.net/lote/detalhe/62149", "EMPILHADEIRA CLARK 7 TON GLP")</f>
      </c>
      <c r="C26" s="4" t="inlineStr">
        <is>
          <t>Não vendido</t>
        </is>
      </c>
      <c r="D26" s="4" t="inlineStr">
        <is>
          <t>15</t>
        </is>
      </c>
      <c r="E26" s="5" t="inlineStr">
        <is>
          <t>25.350,00</t>
        </is>
      </c>
      <c r="F26" s="4" t="inlineStr">
        <is>
          <t>1150.00</t>
        </is>
      </c>
    </row>
    <row collapsed="false" customFormat="false" customHeight="false" hidden="false" ht="12.1" outlineLevel="0" r="27">
      <c r="A27" s="5" t="s">
        <f>=HYPERLINK("https://leilaoonline.net/lote/detalhe/62157", "052")</f>
      </c>
      <c r="B27" s="4" t="s">
        <f>=HYPERLINK("https://leilaoonline.net/lote/detalhe/62157", "GERADOR DE ENERGIA 110/220 4KVA")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800,00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=HYPERLINK("https://leilaoonline.net/lote/detalhe/62152", "053")</f>
      </c>
      <c r="B28" s="4" t="s">
        <f>=HYPERLINK("https://leilaoonline.net/lote/detalhe/62152", "GRUPO GERADOR PALMERO 1.000 KVA")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9.250,00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=HYPERLINK("https://leilaoonline.net/lote/detalhe/62622", "097")</f>
      </c>
      <c r="B29" s="4" t="s">
        <f>=HYPERLINK("https://leilaoonline.net/lote/detalhe/62622", "MOTOR WEG 500 cv 6 pólos")</f>
      </c>
      <c r="C29" s="4" t="inlineStr">
        <is>
          <t>Não vendido</t>
        </is>
      </c>
      <c r="D29" s="4" t="inlineStr">
        <is>
          <t>9</t>
        </is>
      </c>
      <c r="E29" s="5" t="inlineStr">
        <is>
          <t>15.500,00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=HYPERLINK("https://leilaoonline.net/lote/detalhe/62621", "098")</f>
      </c>
      <c r="B30" s="4" t="s">
        <f>=HYPERLINK("https://leilaoonline.net/lote/detalhe/62621", "MOTOR WEG  1.000 cv 6 pólo ")</f>
      </c>
      <c r="C30" s="4" t="inlineStr">
        <is>
          <t>Não vendido</t>
        </is>
      </c>
      <c r="D30" s="4" t="inlineStr">
        <is>
          <t>29</t>
        </is>
      </c>
      <c r="E30" s="5" t="inlineStr">
        <is>
          <t>35.000,00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=HYPERLINK("https://leilaoonline.net/lote/detalhe/62538", "100")</f>
      </c>
      <c r="B31" s="4" t="s">
        <f>=HYPERLINK("https://leilaoonline.net/lote/detalhe/62538", "novas fotos GARRA SUCATEIRO MARCA USICAMP - SEM USO ")</f>
      </c>
      <c r="C31" s="4" t="inlineStr">
        <is>
          <t>Não vendido</t>
        </is>
      </c>
      <c r="D31" s="4" t="inlineStr">
        <is>
          <t>27</t>
        </is>
      </c>
      <c r="E31" s="5" t="inlineStr">
        <is>
          <t>65.500,00</t>
        </is>
      </c>
      <c r="F31" s="4" t="inlineStr">
        <is>
          <t>1500.00</t>
        </is>
      </c>
    </row>
    <row collapsed="false" customFormat="false" customHeight="false" hidden="false" ht="12.1" outlineLevel="0" r="32">
      <c r="A32" s="5" t="s">
        <f>=HYPERLINK("https://leilaoonline.net/lote/detalhe/62175", "101")</f>
      </c>
      <c r="B32" s="4" t="s">
        <f>=HYPERLINK("https://leilaoonline.net/lote/detalhe/62175", "USINA DOSADORA COMPLETA 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100.000,00</t>
        </is>
      </c>
      <c r="F32" s="4" t="inlineStr">
        <is>
          <t>5000.00</t>
        </is>
      </c>
    </row>
    <row collapsed="false" customFormat="false" customHeight="false" hidden="false" ht="12.1" outlineLevel="0" r="33">
      <c r="A33" s="5" t="s">
        <f>=HYPERLINK("https://leilaoonline.net/lote/detalhe/62537", "102")</f>
      </c>
      <c r="B33" s="4" t="s">
        <f>=HYPERLINK("https://leilaoonline.net/lote/detalhe/62537", "PÁ CARREGADEIRA MICHIGAN 125C")</f>
      </c>
      <c r="C33" s="4" t="inlineStr">
        <is>
          <t>Não vendido</t>
        </is>
      </c>
      <c r="D33" s="4" t="inlineStr">
        <is>
          <t>49</t>
        </is>
      </c>
      <c r="E33" s="5" t="inlineStr">
        <is>
          <t>16.500,00</t>
        </is>
      </c>
      <c r="F33" s="4" t="inlineStr">
        <is>
          <t>550.00</t>
        </is>
      </c>
    </row>
    <row collapsed="false" customFormat="false" customHeight="false" hidden="false" ht="12.1" outlineLevel="0" r="34">
      <c r="A34" s="5" t="s">
        <f>=HYPERLINK("https://leilaoonline.net/lote/detalhe/62190", "103")</f>
      </c>
      <c r="B34" s="4" t="s">
        <f>=HYPERLINK("https://leilaoonline.net/lote/detalhe/62190", "APROX. 50 TONELADAS DE VIGA - venda por kilo 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1,80</t>
        </is>
      </c>
      <c r="F34" s="4" t="inlineStr">
        <is>
          <t>0.10</t>
        </is>
      </c>
    </row>
    <row collapsed="false" customFormat="false" customHeight="false" hidden="false" ht="12.1" outlineLevel="0" r="35">
      <c r="A35" s="5" t="s">
        <f>=HYPERLINK("https://leilaoonline.net/lote/detalhe/62533", "104")</f>
      </c>
      <c r="B35" s="4" t="s">
        <f>=HYPERLINK("https://leilaoonline.net/lote/detalhe/62533", "ESTEIRA DE 36 POLEGADAS; COMPRIMENTO: 83 METROS")</f>
      </c>
      <c r="C35" s="4" t="inlineStr">
        <is>
          <t>Não vendido</t>
        </is>
      </c>
      <c r="D35" s="4" t="inlineStr">
        <is>
          <t>17</t>
        </is>
      </c>
      <c r="E35" s="5" t="inlineStr">
        <is>
          <t>7.350,00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=HYPERLINK("https://leilaoonline.net/lote/detalhe/62534", "105")</f>
      </c>
      <c r="B36" s="4" t="s">
        <f>=HYPERLINK("https://leilaoonline.net/lote/detalhe/62534", "PÁ CARREGADEIRA CATERPILLAR 962H ")</f>
      </c>
      <c r="C36" s="4" t="inlineStr">
        <is>
          <t>Não vendido</t>
        </is>
      </c>
      <c r="D36" s="4" t="inlineStr">
        <is>
          <t>34</t>
        </is>
      </c>
      <c r="E36" s="5" t="inlineStr">
        <is>
          <t>33.150,00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=HYPERLINK("https://leilaoonline.net/lote/detalhe/62536", "106")</f>
      </c>
      <c r="B37" s="4" t="s">
        <f>=HYPERLINK("https://leilaoonline.net/lote/detalhe/62536", "DUAS PÁS CARREGADEIRA VOLVO L90F - PARTES E PEÇAS")</f>
      </c>
      <c r="C37" s="4" t="inlineStr">
        <is>
          <t>Não vendido</t>
        </is>
      </c>
      <c r="D37" s="4" t="inlineStr">
        <is>
          <t>16</t>
        </is>
      </c>
      <c r="E37" s="5" t="inlineStr">
        <is>
          <t>16.000,00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=HYPERLINK("https://leilaoonline.net/lote/detalhe/62176", "107")</f>
      </c>
      <c r="B38" s="4" t="s">
        <f>=HYPERLINK("https://leilaoonline.net/lote/detalhe/62176", "BRITADOR 80/20 MARCA PLANG")</f>
      </c>
      <c r="C38" s="4" t="inlineStr">
        <is>
          <t>Vendido</t>
        </is>
      </c>
      <c r="D38" s="4" t="inlineStr">
        <is>
          <t>13</t>
        </is>
      </c>
      <c r="E38" s="5" t="inlineStr">
        <is>
          <t>30.200,00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=HYPERLINK("https://leilaoonline.net/lote/detalhe/62158", "108")</f>
      </c>
      <c r="B39" s="4" t="s">
        <f>=HYPERLINK("https://leilaoonline.net/lote/detalhe/62158", "GERADOR 125KVA MOTOR DIESEL ")</f>
      </c>
      <c r="C39" s="4" t="inlineStr">
        <is>
          <t>Não vendido</t>
        </is>
      </c>
      <c r="D39" s="4" t="inlineStr">
        <is>
          <t>4</t>
        </is>
      </c>
      <c r="E39" s="5" t="inlineStr">
        <is>
          <t>5.750,00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=HYPERLINK("https://leilaoonline.net/lote/detalhe/62542", "109")</f>
      </c>
      <c r="B40" s="4" t="s">
        <f>=HYPERLINK("https://leilaoonline.net/lote/detalhe/62542", "I/ RENAULT KGOO RONTANAMB; 2013/2014; BRANCA; ALCO./GASOL - FUNCIONANDO")</f>
      </c>
      <c r="C40" s="4" t="inlineStr">
        <is>
          <t>Não vendido</t>
        </is>
      </c>
      <c r="D40" s="4" t="inlineStr">
        <is>
          <t>73</t>
        </is>
      </c>
      <c r="E40" s="5" t="inlineStr">
        <is>
          <t>11.900,00</t>
        </is>
      </c>
      <c r="F40" s="4" t="inlineStr">
        <is>
          <t>550.00</t>
        </is>
      </c>
    </row>
    <row collapsed="false" customFormat="false" customHeight="false" hidden="false" ht="12.1" outlineLevel="0" r="41">
      <c r="A41" s="5" t="s">
        <f>=HYPERLINK("https://leilaoonline.net/lote/detalhe/62540", "110")</f>
      </c>
      <c r="B41" s="4" t="s">
        <f>=HYPERLINK("https://leilaoonline.net/lote/detalhe/62540", "GM; S10 COLINA S; 2005/2006; BRANCA; GASOLINA - FUNCIONANDO")</f>
      </c>
      <c r="C41" s="4" t="inlineStr">
        <is>
          <t>Vendido</t>
        </is>
      </c>
      <c r="D41" s="4" t="inlineStr">
        <is>
          <t>20</t>
        </is>
      </c>
      <c r="E41" s="5" t="inlineStr">
        <is>
          <t>15.000,00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=HYPERLINK("https://leilaoonline.net/lote/detalhe/62539", "111")</f>
      </c>
      <c r="B42" s="4" t="s">
        <f>=HYPERLINK("https://leilaoonline.net/lote/detalhe/62539", "VW; SAVEIRO 1.6; 2006/2007; BRANCA; ALCO./GASOL - FUNCIONANDO - IPVA  PAGO")</f>
      </c>
      <c r="C42" s="4" t="inlineStr">
        <is>
          <t>Não vendido</t>
        </is>
      </c>
      <c r="D42" s="4" t="inlineStr">
        <is>
          <t>25</t>
        </is>
      </c>
      <c r="E42" s="5" t="inlineStr">
        <is>
          <t>13.250,00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=HYPERLINK("https://leilaoonline.net/lote/detalhe/62541", "112")</f>
      </c>
      <c r="B43" s="4" t="s">
        <f>=HYPERLINK("https://leilaoonline.net/lote/detalhe/62541", "veja o vídeo!! IVECO; DAILY GREENCAR MO; 2014/2014; BRANCA; DIESEL - FUNCIONANDO - IPVA 2020 PAGO")</f>
      </c>
      <c r="C43" s="4" t="inlineStr">
        <is>
          <t>Não vendido</t>
        </is>
      </c>
      <c r="D43" s="4" t="inlineStr">
        <is>
          <t>41</t>
        </is>
      </c>
      <c r="E43" s="5" t="inlineStr">
        <is>
          <t>51.600,00</t>
        </is>
      </c>
      <c r="F43" s="4" t="inlineStr">
        <is>
          <t>1150.00</t>
        </is>
      </c>
    </row>
    <row collapsed="false" customFormat="false" customHeight="false" hidden="false" ht="12.1" outlineLevel="0" r="44">
      <c r="A44" s="5" t="s">
        <f>=HYPERLINK("https://leilaoonline.net/lote/detalhe/62615", "116")</f>
      </c>
      <c r="B44" s="4" t="s">
        <f>=HYPERLINK("https://leilaoonline.net/lote/detalhe/62615", "32 tonelas TUBOS 3 mts comprimento  X "2" polegada VENDA POR KILO")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1,80</t>
        </is>
      </c>
      <c r="F44" s="4" t="inlineStr">
        <is>
          <t>0.01</t>
        </is>
      </c>
    </row>
    <row collapsed="false" customFormat="false" customHeight="false" hidden="false" ht="12.1" outlineLevel="0" r="45">
      <c r="A45" s="5" t="s">
        <f>=HYPERLINK("https://leilaoonline.net/lote/detalhe/62616", "117")</f>
      </c>
      <c r="B45" s="4" t="s">
        <f>=HYPERLINK("https://leilaoonline.net/lote/detalhe/62616", "32 tonelas TUBOS 3 mts comprimento  X "2" polegada VENDA POR KILO")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1,80</t>
        </is>
      </c>
      <c r="F45" s="4" t="inlineStr">
        <is>
          <t>0.01</t>
        </is>
      </c>
    </row>
    <row collapsed="false" customFormat="false" customHeight="false" hidden="false" ht="12.1" outlineLevel="0" r="46">
      <c r="A46" s="5" t="s">
        <f>=HYPERLINK("https://leilaoonline.net/lote/detalhe/62614", "118")</f>
      </c>
      <c r="B46" s="4" t="s">
        <f>=HYPERLINK("https://leilaoonline.net/lote/detalhe/62614", "32 tonelas TUBOS 3 mts comprimento  X "2" polegada VENDA POR KILO")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1,80</t>
        </is>
      </c>
      <c r="F46" s="4" t="inlineStr">
        <is>
          <t>0.01</t>
        </is>
      </c>
    </row>
    <row collapsed="false" customFormat="false" customHeight="false" hidden="false" ht="12.1" outlineLevel="0" r="47">
      <c r="A47" s="5" t="s">
        <f>=HYPERLINK("https://leilaoonline.net/lote/detalhe/62617", "119")</f>
      </c>
      <c r="B47" s="4" t="s">
        <f>=HYPERLINK("https://leilaoonline.net/lote/detalhe/62617", "32 tonelas TUBOS 3 mts comprimento  X "2" polegada VENDA POR KILO")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1,80</t>
        </is>
      </c>
      <c r="F47" s="4" t="inlineStr">
        <is>
          <t>0.01</t>
        </is>
      </c>
    </row>
    <row collapsed="false" customFormat="false" customHeight="false" hidden="false" ht="12.1" outlineLevel="0" r="48">
      <c r="A48" s="5" t="s">
        <f>=HYPERLINK("https://leilaoonline.net/lote/detalhe/62618", "120")</f>
      </c>
      <c r="B48" s="4" t="s">
        <f>=HYPERLINK("https://leilaoonline.net/lote/detalhe/62618", "32 tonelas TUBOS 3 mts comprimento  X "2" polegada VENDA POR KILO")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1,80</t>
        </is>
      </c>
      <c r="F48" s="4" t="inlineStr">
        <is>
          <t>0.01</t>
        </is>
      </c>
    </row>
    <row collapsed="false" customFormat="false" customHeight="false" hidden="false" ht="12.1" outlineLevel="0" r="49">
      <c r="A49" s="5" t="s">
        <f>=HYPERLINK("https://leilaoonline.net/lote/detalhe/62619", "121")</f>
      </c>
      <c r="B49" s="4" t="s">
        <f>=HYPERLINK("https://leilaoonline.net/lote/detalhe/62619", "32 tonelas TUBOS 3 mts comprimento  X "2" polegada VENDA POR KILO")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1,80</t>
        </is>
      </c>
      <c r="F49" s="4" t="inlineStr">
        <is>
          <t>0.01</t>
        </is>
      </c>
    </row>
    <row collapsed="false" customFormat="false" customHeight="false" hidden="false" ht="12.1" outlineLevel="0" r="50">
      <c r="A50" s="5" t="s">
        <f>=HYPERLINK("https://leilaoonline.net/lote/detalhe/62620", "122")</f>
      </c>
      <c r="B50" s="4" t="s">
        <f>=HYPERLINK("https://leilaoonline.net/lote/detalhe/62620", "32 tonelas TUBOS 3 mts comprimento  X "2" polegada VENDA POR KILO")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1,80</t>
        </is>
      </c>
      <c r="F50" s="4" t="inlineStr">
        <is>
          <t>0.01</t>
        </is>
      </c>
    </row>
    <row collapsed="false" customFormat="false" customHeight="false" hidden="false" ht="12.1" outlineLevel="0" r="51">
      <c r="A51" s="5" t="s">
        <f>=HYPERLINK("https://leilaoonline.net/lote/detalhe/62624", "123")</f>
      </c>
      <c r="B51" s="4" t="s">
        <f>=HYPERLINK("https://leilaoonline.net/lote/detalhe/62624", "SUCATA DE PÁ CARREGADEIRA  962 G")</f>
      </c>
      <c r="C51" s="4" t="inlineStr">
        <is>
          <t>Não vendido</t>
        </is>
      </c>
      <c r="D51" s="4" t="inlineStr">
        <is>
          <t>5</t>
        </is>
      </c>
      <c r="E51" s="5" t="inlineStr">
        <is>
          <t>10.500,00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=HYPERLINK("https://leilaoonline.net/lote/detalhe/62625", "124")</f>
      </c>
      <c r="B52" s="4" t="s">
        <f>=HYPERLINK("https://leilaoonline.net/lote/detalhe/62625", "71 PAINEL ELÉTRICO (novas fotos)")</f>
      </c>
      <c r="C52" s="4" t="inlineStr">
        <is>
          <t>Não vendido</t>
        </is>
      </c>
      <c r="D52" s="4" t="inlineStr">
        <is>
          <t>3</t>
        </is>
      </c>
      <c r="E52" s="5" t="inlineStr">
        <is>
          <t>13.000,00</t>
        </is>
      </c>
      <c r="F52" s="4" t="inlineStr">
        <is>
          <t>1500.00</t>
        </is>
      </c>
    </row>
    <row collapsed="false" customFormat="false" customHeight="false" hidden="false" ht="12.1" outlineLevel="0" r="53">
      <c r="A53" s="5" t="s">
        <f>=HYPERLINK("https://leilaoonline.net/lote/detalhe/62626", "125")</f>
      </c>
      <c r="B53" s="4" t="s">
        <f>=HYPERLINK("https://leilaoonline.net/lote/detalhe/62626", "11 MOTOR WEG aprocimadamente 8 tn  VENDA POR LOTE")</f>
      </c>
      <c r="C53" s="4" t="inlineStr">
        <is>
          <t>Não vendido</t>
        </is>
      </c>
      <c r="D53" s="4" t="inlineStr">
        <is>
          <t>23</t>
        </is>
      </c>
      <c r="E53" s="5" t="inlineStr">
        <is>
          <t>35.000,00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=HYPERLINK("https://leilaoonline.net/lote/detalhe/62627", "126")</f>
      </c>
      <c r="B54" s="4" t="s">
        <f>=HYPERLINK("https://leilaoonline.net/lote/detalhe/62627", "26 TRANSFORMADORES C/ COBRE E ÓLEO veja especificações")</f>
      </c>
      <c r="C54" s="4" t="inlineStr">
        <is>
          <t>Não vendido</t>
        </is>
      </c>
      <c r="D54" s="4" t="inlineStr">
        <is>
          <t>54</t>
        </is>
      </c>
      <c r="E54" s="5" t="inlineStr">
        <is>
          <t>189.500,00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=HYPERLINK("https://leilaoonline.net/lote/detalhe/62159", "1000")</f>
      </c>
      <c r="B55" s="4" t="s">
        <f>=HYPERLINK("https://leilaoonline.net/lote/detalhe/62159", "MASSEY FERGUSON ANO 1980 MODELO 275 - FUNCIONANDO")</f>
      </c>
      <c r="C55" s="4" t="inlineStr">
        <is>
          <t>Vendido</t>
        </is>
      </c>
      <c r="D55" s="4" t="inlineStr">
        <is>
          <t>34</t>
        </is>
      </c>
      <c r="E55" s="5" t="inlineStr">
        <is>
          <t>26.000,00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=HYPERLINK("https://leilaoonline.net/lote/detalhe/62181", "1001")</f>
      </c>
      <c r="B56" s="4" t="s">
        <f>=HYPERLINK("https://leilaoonline.net/lote/detalhe/62181", "MASSEY FERGUSON 95 X; ANO 1974; DIREÇÃO HIDRÁULICA E CONTROLE - FUNCIONANDO")</f>
      </c>
      <c r="C56" s="4" t="inlineStr">
        <is>
          <t>Não vendido</t>
        </is>
      </c>
      <c r="D56" s="4" t="inlineStr">
        <is>
          <t>13</t>
        </is>
      </c>
      <c r="E56" s="5" t="inlineStr">
        <is>
          <t>14.250,00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=HYPERLINK("https://leilaoonline.net/lote/detalhe/62162", "1002")</f>
      </c>
      <c r="B57" s="4" t="s">
        <f>=HYPERLINK("https://leilaoonline.net/lote/detalhe/62162", "TRATOR VALMET 360 ANO 1964")</f>
      </c>
      <c r="C57" s="4" t="inlineStr">
        <is>
          <t>Não vendido</t>
        </is>
      </c>
      <c r="D57" s="4" t="inlineStr">
        <is>
          <t>16</t>
        </is>
      </c>
      <c r="E57" s="5" t="inlineStr">
        <is>
          <t>6.100,00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=HYPERLINK("https://leilaoonline.net/lote/detalhe/62161", "1003")</f>
      </c>
      <c r="B58" s="4" t="s">
        <f>=HYPERLINK("https://leilaoonline.net/lote/detalhe/62161", "COLHEITADEIRA MF 3640 ANO 1985 COM BOCA DE MILHO")</f>
      </c>
      <c r="C58" s="4" t="inlineStr">
        <is>
          <t>Não vendido</t>
        </is>
      </c>
      <c r="D58" s="4" t="inlineStr">
        <is>
          <t>9</t>
        </is>
      </c>
      <c r="E58" s="5" t="inlineStr">
        <is>
          <t>4.500,00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=HYPERLINK("https://leilaoonline.net/lote/detalhe/62183", "1007")</f>
      </c>
      <c r="B59" s="4" t="s">
        <f>=HYPERLINK("https://leilaoonline.net/lote/detalhe/62183", "COLHEDEIRA DE MILHO DE 1 LINHA; MODELO FOGUETINHO - FUNCIONANDO")</f>
      </c>
      <c r="C59" s="4" t="inlineStr">
        <is>
          <t>Não vendido</t>
        </is>
      </c>
      <c r="D59" s="4" t="inlineStr">
        <is>
          <t>10</t>
        </is>
      </c>
      <c r="E59" s="5" t="inlineStr">
        <is>
          <t>5.250,00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=HYPERLINK("https://leilaoonline.net/lote/detalhe/62308", "1011")</f>
      </c>
      <c r="B60" s="4" t="s">
        <f>=HYPERLINK("https://leilaoonline.net/lote/detalhe/62308", "2 MÁQUINAS PARA SAPATARIA / SAPATEIRO: BRAQUEADEIRA E POLITRIZ ( COSTURA E POLIMENTO) - REQUER MANUTENÇÃO")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1.250,00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=HYPERLINK("https://leilaoonline.net/lote/detalhe/62309", "1012")</f>
      </c>
      <c r="B61" s="4" t="s">
        <f>=HYPERLINK("https://leilaoonline.net/lote/detalhe/62309", "1 BALANCEADORA DE PNEUS; MARCA: BALANCER CAR/ SUPER; SERIE EXPORT; FLASH 2000 - FUNCIONANDO")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=HYPERLINK("https://leilaoonline.net/lote/detalhe/62588", "1013")</f>
      </c>
      <c r="B62" s="4" t="s">
        <f>=HYPERLINK("https://leilaoonline.net/lote/detalhe/62588", "CARRETEL DE IRRIGAÇÃO; MARCA: TRAVALFLEX DE 75MM POR 270M DE COMPRIMENTO - (PRECISA FAZER 2 EMENDAS NA MANGUEIRA)")</f>
      </c>
      <c r="C62" s="4" t="inlineStr">
        <is>
          <t>Não vendido</t>
        </is>
      </c>
      <c r="D62" s="4" t="inlineStr">
        <is>
          <t>9</t>
        </is>
      </c>
      <c r="E62" s="5" t="inlineStr">
        <is>
          <t>5.950,00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=HYPERLINK("https://leilaoonline.net/lote/detalhe/62591", "1014")</f>
      </c>
      <c r="B63" s="4" t="s">
        <f>=HYPERLINK("https://leilaoonline.net/lote/detalhe/62591", "QUADRICICLO DE 150 CILINDRADAS; AUTOMÁTICO - FUNCIONANDO; (PRECISA DE REVISÃO NO FREIO)")</f>
      </c>
      <c r="C63" s="4" t="inlineStr">
        <is>
          <t>Vendido</t>
        </is>
      </c>
      <c r="D63" s="4" t="inlineStr">
        <is>
          <t>17</t>
        </is>
      </c>
      <c r="E63" s="5" t="inlineStr">
        <is>
          <t>4.400,00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=HYPERLINK("https://leilaoonline.net/lote/detalhe/62593", "1015")</f>
      </c>
      <c r="B64" s="4" t="s">
        <f>=HYPERLINK("https://leilaoonline.net/lote/detalhe/62593", "1 CARRETA 4 RODAS DE 3.3M; 1 CALCAREADEIRA VICON")</f>
      </c>
      <c r="C64" s="4" t="inlineStr">
        <is>
          <t>Não vendido</t>
        </is>
      </c>
      <c r="D64" s="4" t="inlineStr">
        <is>
          <t>6</t>
        </is>
      </c>
      <c r="E64" s="5" t="inlineStr">
        <is>
          <t>3.500,00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=HYPERLINK("https://leilaoonline.net/lote/detalhe/62594", "1016")</f>
      </c>
      <c r="B65" s="4" t="s">
        <f>=HYPERLINK("https://leilaoonline.net/lote/detalhe/62594", "30 BARRAS DE CANO DE ALUMÍNIO DE ENGATE RÁPIDO; 5 POLEGADAS")</f>
      </c>
      <c r="C65" s="4" t="inlineStr">
        <is>
          <t>Não vendido</t>
        </is>
      </c>
      <c r="D65" s="4" t="inlineStr">
        <is>
          <t>3</t>
        </is>
      </c>
      <c r="E65" s="5" t="inlineStr">
        <is>
          <t>2.300,00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=HYPERLINK("https://leilaoonline.net/lote/detalhe/62719", "1017")</f>
      </c>
      <c r="B66" s="4" t="s">
        <f>=HYPERLINK("https://leilaoonline.net/lote/detalhe/62719", "1 PLAINA DE HIDRÁULICO DE 2.2M DE LÂMINA E 1 GRADE DE 24 DISCOS")</f>
      </c>
      <c r="C66" s="4" t="inlineStr">
        <is>
          <t>Não vendido</t>
        </is>
      </c>
      <c r="D66" s="4" t="inlineStr">
        <is>
          <t>8</t>
        </is>
      </c>
      <c r="E66" s="5" t="inlineStr">
        <is>
          <t>2.700,00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=HYPERLINK("https://leilaoonline.net/lote/detalhe/62184", "1019")</f>
      </c>
      <c r="B67" s="4" t="s">
        <f>=HYPERLINK("https://leilaoonline.net/lote/detalhe/62184", "ENSILADEIRA; 1992; 6 FACAS; MARCA: JF")</f>
      </c>
      <c r="C67" s="4" t="inlineStr">
        <is>
          <t>Não vendido</t>
        </is>
      </c>
      <c r="D67" s="4" t="inlineStr">
        <is>
          <t>8</t>
        </is>
      </c>
      <c r="E67" s="5" t="inlineStr">
        <is>
          <t>4.500,00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=HYPERLINK("https://leilaoonline.net/lote/detalhe/62189", "1021")</f>
      </c>
      <c r="B68" s="4" t="s">
        <f>=HYPERLINK("https://leilaoonline.net/lote/detalhe/62189", "GRADE ARADORA; 18 DISCOS")</f>
      </c>
      <c r="C68" s="4" t="inlineStr">
        <is>
          <t>Não vendido</t>
        </is>
      </c>
      <c r="D68" s="4" t="inlineStr">
        <is>
          <t>15</t>
        </is>
      </c>
      <c r="E68" s="5" t="inlineStr">
        <is>
          <t>5.000,00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=HYPERLINK("https://leilaoonline.net/lote/detalhe/62170", "1028")</f>
      </c>
      <c r="B69" s="4" t="s">
        <f>=HYPERLINK("https://leilaoonline.net/lote/detalhe/62170", "CARRETA ROSSETI ANO 86 PARA 2500KG - ESPARRAMAR CALCARREO")</f>
      </c>
      <c r="C69" s="4" t="inlineStr">
        <is>
          <t>Não vendido</t>
        </is>
      </c>
      <c r="D69" s="4" t="inlineStr">
        <is>
          <t>2</t>
        </is>
      </c>
      <c r="E69" s="5" t="inlineStr">
        <is>
          <t>1.900,00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=HYPERLINK("https://leilaoonline.net/lote/detalhe/62166", "1036")</f>
      </c>
      <c r="B70" s="4" t="s">
        <f>=HYPERLINK("https://leilaoonline.net/lote/detalhe/62166", "CABINE DE CAMINHÃO FORD F600, ANO 1978 ATÉ 1982")</f>
      </c>
      <c r="C70" s="4" t="inlineStr">
        <is>
          <t>Não vendido</t>
        </is>
      </c>
      <c r="D70" s="4" t="inlineStr">
        <is>
          <t>3</t>
        </is>
      </c>
      <c r="E70" s="5" t="inlineStr">
        <is>
          <t>4.300,00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=HYPERLINK("https://leilaoonline.net/lote/detalhe/62167", "1037")</f>
      </c>
      <c r="B71" s="4" t="s">
        <f>=HYPERLINK("https://leilaoonline.net/lote/detalhe/62167", "GAIOLA DO CAMINHÃO MERCEDES BENZ COM 6.70 METROS")</f>
      </c>
      <c r="C71" s="4" t="inlineStr">
        <is>
          <t>Não vendido</t>
        </is>
      </c>
      <c r="D71" s="4" t="inlineStr">
        <is>
          <t>41</t>
        </is>
      </c>
      <c r="E71" s="5" t="inlineStr">
        <is>
          <t>7.150,00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=HYPERLINK("https://leilaoonline.net/lote/detalhe/62165", "1038")</f>
      </c>
      <c r="B72" s="4" t="s">
        <f>=HYPERLINK("https://leilaoonline.net/lote/detalhe/62165", "SOBRE GUARDA PARA TRANSPORTE DE ANIMAIS, MADEIRA YPE. MEDIDAS: 5,90M (COMPRIMENTO) X 1,90M (ALTURA) X 2,50M (LARGURA)")</f>
      </c>
      <c r="C72" s="4" t="inlineStr">
        <is>
          <t>Não vendido</t>
        </is>
      </c>
      <c r="D72" s="4" t="inlineStr">
        <is>
          <t>3</t>
        </is>
      </c>
      <c r="E72" s="5" t="inlineStr">
        <is>
          <t>1.000,00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=HYPERLINK("https://leilaoonline.net/lote/detalhe/62179", "1039")</f>
      </c>
      <c r="B73" s="4" t="s">
        <f>=HYPERLINK("https://leilaoonline.net/lote/detalhe/62179", "BOMBA DE IRRIGACAO BOMBA KSB 80-40/2 MOTOR DE 30 CV BAIXA ROTACAO E PAINEL ELETRICO")</f>
      </c>
      <c r="C73" s="4" t="inlineStr">
        <is>
          <t>Não vendido</t>
        </is>
      </c>
      <c r="D73" s="4" t="inlineStr">
        <is>
          <t>6</t>
        </is>
      </c>
      <c r="E73" s="5" t="inlineStr">
        <is>
          <t>2.050,00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=HYPERLINK("https://leilaoonline.net/lote/detalhe/62185", "1049")</f>
      </c>
      <c r="B74" s="4" t="s">
        <f>=HYPERLINK("https://leilaoonline.net/lote/detalhe/62185", "2 BATEDEIRA/DEBULHADEIRA DE CEREAIS; MARCA: NOGUEIRA - FUNCIONANDO")</f>
      </c>
      <c r="C74" s="4" t="inlineStr">
        <is>
          <t>Não vendido</t>
        </is>
      </c>
      <c r="D74" s="4" t="inlineStr">
        <is>
          <t>6</t>
        </is>
      </c>
      <c r="E74" s="5" t="inlineStr">
        <is>
          <t>1.900,00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=HYPERLINK("https://leilaoonline.net/lote/detalhe/62311", "1050")</f>
      </c>
      <c r="B75" s="4" t="s">
        <f>=HYPERLINK("https://leilaoonline.net/lote/detalhe/62311", "LAVADORA; MARCA: GILBARCO - FALTA MOTOR")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=HYPERLINK("https://leilaoonline.net/lote/detalhe/62312", "1051")</f>
      </c>
      <c r="B76" s="4" t="s">
        <f>=HYPERLINK("https://leilaoonline.net/lote/detalhe/62312", "SERRA TICO TICO PARA FERRO E METAL")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1.250,00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=HYPERLINK("https://leilaoonline.net/lote/detalhe/62313", "1052")</f>
      </c>
      <c r="B77" s="4" t="s">
        <f>=HYPERLINK("https://leilaoonline.net/lote/detalhe/62313", "2 ESTUFAS PARA ELETRODOS; MARCA: THERMOSOLDA")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=HYPERLINK("https://leilaoonline.net/lote/detalhe/62178", "1067")</f>
      </c>
      <c r="B78" s="4" t="s">
        <f>=HYPERLINK("https://leilaoonline.net/lote/detalhe/62178", "MOTOR PERKINS 04 CILINDROS Q 20 B PARA CAMINHONETE D20 BOM ESTADO")</f>
      </c>
      <c r="C78" s="4" t="inlineStr">
        <is>
          <t>Não vendido</t>
        </is>
      </c>
      <c r="D78" s="4" t="inlineStr">
        <is>
          <t>10</t>
        </is>
      </c>
      <c r="E78" s="5" t="inlineStr">
        <is>
          <t>5.250,00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=HYPERLINK("https://leilaoonline.net/lote/detalhe/62180", "1069")</f>
      </c>
      <c r="B79" s="4" t="s">
        <f>=HYPERLINK("https://leilaoonline.net/lote/detalhe/62180", "DIFERENCIAL DE MERCEDES BENZ 1513, COROA E PINHÃO 7 X 40. FREIO À ÓLEO. 04 PORQUINHO DE DIFERENCIAL TINKEM (FORD OU CHEVROLET)")</f>
      </c>
      <c r="C79" s="4" t="inlineStr">
        <is>
          <t>Não vendido</t>
        </is>
      </c>
      <c r="D79" s="4" t="inlineStr">
        <is>
          <t>3</t>
        </is>
      </c>
      <c r="E79" s="5" t="inlineStr">
        <is>
          <t>800,00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=HYPERLINK("https://leilaoonline.net/lote/detalhe/62173", "1070")</f>
      </c>
      <c r="B80" s="4" t="s">
        <f>=HYPERLINK("https://leilaoonline.net/lote/detalhe/62173", "VÁLVULA ARAVAL")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100,00</t>
        </is>
      </c>
      <c r="F80" s="4" t="inlineStr">
        <is>
          <t>30.00</t>
        </is>
      </c>
    </row>
    <row collapsed="false" customFormat="false" customHeight="false" hidden="false" ht="12.1" outlineLevel="0" r="81">
      <c r="A81" s="5" t="s">
        <f>=HYPERLINK("https://leilaoonline.net/lote/detalhe/62188", "1071")</f>
      </c>
      <c r="B81" s="4" t="s">
        <f>=HYPERLINK("https://leilaoonline.net/lote/detalhe/62188", "1 MARTELETE BOSH GSH 16 - PROFISSIONAL; 1 TERMOFUSORA;  1 TALHA ELÉTRICA CSM TEC300")</f>
      </c>
      <c r="C81" s="4" t="inlineStr">
        <is>
          <t>Vendido</t>
        </is>
      </c>
      <c r="D81" s="4" t="inlineStr">
        <is>
          <t>19</t>
        </is>
      </c>
      <c r="E81" s="5" t="inlineStr">
        <is>
          <t>3.200,00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=HYPERLINK("https://leilaoonline.net/lote/detalhe/62310", "1072")</f>
      </c>
      <c r="B82" s="4" t="s">
        <f>=HYPERLINK("https://leilaoonline.net/lote/detalhe/62310", "2 GELADEIRAS ANTIGAS; MARCA: FRIGIDAIRE - NECESSÁRIO COLOCAR GÁS")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=HYPERLINK("https://leilaoonline.net/lote/detalhe/62208", "2000")</f>
      </c>
      <c r="B83" s="4" t="s">
        <f>=HYPERLINK("https://leilaoonline.net/lote/detalhe/62208", "MISTURADOR DE MATÉRIA PRIMA PVC MECANOPLAST RH 1050 - CL2022")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42.000,00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=HYPERLINK("https://leilaoonline.net/lote/detalhe/62209", "2001")</f>
      </c>
      <c r="B84" s="4" t="s">
        <f>=HYPERLINK("https://leilaoonline.net/lote/detalhe/62209", "LINHA DE EXTRUSÃO DE PERFIS RÍDIGOS E FLEXIVEIS, EXTRUSORA MIOTTO - CL2022")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42.000,00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=HYPERLINK("https://leilaoonline.net/lote/detalhe/62210", "2002")</f>
      </c>
      <c r="B85" s="4" t="s">
        <f>=HYPERLINK("https://leilaoonline.net/lote/detalhe/62210", "CABEÇOTE DE ESPALMADEIRA PVC FACA SOBRE CILINDRO - CÓD. 525 - CL2022")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1.750,00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=HYPERLINK("https://leilaoonline.net/lote/detalhe/62211", "2003")</f>
      </c>
      <c r="B86" s="4" t="s">
        <f>=HYPERLINK("https://leilaoonline.net/lote/detalhe/62211", "CALANDRA ESPALMADEIRA LAMINADO DE PVC - CÓD. 528 - CL2022")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1.750,00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=HYPERLINK("https://leilaoonline.net/lote/detalhe/62212", "2004")</f>
      </c>
      <c r="B87" s="4" t="s">
        <f>=HYPERLINK("https://leilaoonline.net/lote/detalhe/62212", "EXTRUSORA DE PLÁSTICO EGAN JOHN BROWN 150MM - CÓD. 725 - CL2022")</f>
      </c>
      <c r="C87" s="4" t="inlineStr">
        <is>
          <t>Não vendido</t>
        </is>
      </c>
      <c r="D87" s="4" t="inlineStr">
        <is>
          <t>31</t>
        </is>
      </c>
      <c r="E87" s="5" t="inlineStr">
        <is>
          <t>142.550,00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=HYPERLINK("https://leilaoonline.net/lote/detalhe/62213", "2005")</f>
      </c>
      <c r="B88" s="4" t="s">
        <f>=HYPERLINK("https://leilaoonline.net/lote/detalhe/62213", "EXTRUSORA DE PLÁSTICO EGAN JOHN BROWN 90MM - CÓD. 726 - CL2022")</f>
      </c>
      <c r="C88" s="4" t="inlineStr">
        <is>
          <t>Não vendido</t>
        </is>
      </c>
      <c r="D88" s="4" t="inlineStr">
        <is>
          <t>5</t>
        </is>
      </c>
      <c r="E88" s="5" t="inlineStr">
        <is>
          <t>47.000,00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=HYPERLINK("https://leilaoonline.net/lote/detalhe/62214", "2006")</f>
      </c>
      <c r="B89" s="4" t="s">
        <f>=HYPERLINK("https://leilaoonline.net/lote/detalhe/62214", "EXTRUSORA DE PLÁSTICO EGAN JOHN BROWN 90MM - CÓD. 727 - CL2022")</f>
      </c>
      <c r="C89" s="4" t="inlineStr">
        <is>
          <t>Não vendido</t>
        </is>
      </c>
      <c r="D89" s="4" t="inlineStr">
        <is>
          <t>3</t>
        </is>
      </c>
      <c r="E89" s="5" t="inlineStr">
        <is>
          <t>42.300,00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=HYPERLINK("https://leilaoonline.net/lote/detalhe/62216", "2007")</f>
      </c>
      <c r="B90" s="4" t="s">
        <f>=HYPERLINK("https://leilaoonline.net/lote/detalhe/62216", "CABEÇOTE FLAT DIE LAMINADO 3000MM - CL2022")</f>
      </c>
      <c r="C90" s="4" t="inlineStr">
        <is>
          <t>Não vendido</t>
        </is>
      </c>
      <c r="D90" s="4" t="inlineStr">
        <is>
          <t>2</t>
        </is>
      </c>
      <c r="E90" s="5" t="inlineStr">
        <is>
          <t>70.150,00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=HYPERLINK("https://leilaoonline.net/lote/detalhe/62217", "2008")</f>
      </c>
      <c r="B91" s="4" t="s">
        <f>=HYPERLINK("https://leilaoonline.net/lote/detalhe/62217", "CALANDRA DE PLÁSTICO PARA LAMINADOS 3000MM - CL2022")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70.000,00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=HYPERLINK("https://leilaoonline.net/lote/detalhe/62218", "2009")</f>
      </c>
      <c r="B92" s="4" t="s">
        <f>=HYPERLINK("https://leilaoonline.net/lote/detalhe/62218", "BOBINADOR ORBITAL PARA LAMINADOS 3000MM - CL2022")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50.000,00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=HYPERLINK("https://leilaoonline.net/lote/detalhe/62219", "2010")</f>
      </c>
      <c r="B93" s="4" t="s">
        <f>=HYPERLINK("https://leilaoonline.net/lote/detalhe/62219", "MISTURADOR E PRÉ AQUECEDOR PARA EXTRUSORA PLÁSTICO - CÓD. 732 - CL2022")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4.250,00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=HYPERLINK("https://leilaoonline.net/lote/detalhe/62220", "2011")</f>
      </c>
      <c r="B94" s="4" t="s">
        <f>=HYPERLINK("https://leilaoonline.net/lote/detalhe/62220", "MISTURADOR E PRÉ AQUECEDOR PARA EXTRUSORA PLÁSTICO - CÓD. 733 - CL2022")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1.500,00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=HYPERLINK("https://leilaoonline.net/lote/detalhe/62221", "2012")</f>
      </c>
      <c r="B95" s="4" t="s">
        <f>=HYPERLINK("https://leilaoonline.net/lote/detalhe/62221", "MOINHO DE PLÁSTICO 500MM - CÓD. 735 - CL2022")</f>
      </c>
      <c r="C95" s="4" t="inlineStr">
        <is>
          <t>Não vendido</t>
        </is>
      </c>
      <c r="D95" s="4" t="inlineStr">
        <is>
          <t>3</t>
        </is>
      </c>
      <c r="E95" s="5" t="inlineStr">
        <is>
          <t>7.300,00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=HYPERLINK("https://leilaoonline.net/lote/detalhe/62222", "2013")</f>
      </c>
      <c r="B96" s="4" t="s">
        <f>=HYPERLINK("https://leilaoonline.net/lote/detalhe/62222", "MOINHO DE PLÁSTICO PRIMOTÉCNICA 600MM 50 CV - CÓD. 707 - CL2022")</f>
      </c>
      <c r="C96" s="4" t="inlineStr">
        <is>
          <t>Não vendido</t>
        </is>
      </c>
      <c r="D96" s="4" t="inlineStr">
        <is>
          <t>14</t>
        </is>
      </c>
      <c r="E96" s="5" t="inlineStr">
        <is>
          <t>15.000,00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=HYPERLINK("https://leilaoonline.net/lote/detalhe/62223", "2014")</f>
      </c>
      <c r="B97" s="4" t="s">
        <f>=HYPERLINK("https://leilaoonline.net/lote/detalhe/62223", "AGLUTINADOR DE PLÁSTICO 75HP - CÓD. 560 - CL2022")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4.250,00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=HYPERLINK("https://leilaoonline.net/lote/detalhe/62224", "2015")</f>
      </c>
      <c r="B98" s="4" t="s">
        <f>=HYPERLINK("https://leilaoonline.net/lote/detalhe/62224", "AGLUTINADOR DE PLÁSTICO 75HP COM PARTE EM AÇO INOX - CÓD. 710 - CL2022")</f>
      </c>
      <c r="C98" s="4" t="inlineStr">
        <is>
          <t>Não vendido</t>
        </is>
      </c>
      <c r="D98" s="4" t="inlineStr">
        <is>
          <t>8</t>
        </is>
      </c>
      <c r="E98" s="5" t="inlineStr">
        <is>
          <t>6.150,00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=HYPERLINK("https://leilaoonline.net/lote/detalhe/62225", "2016")</f>
      </c>
      <c r="B99" s="4" t="s">
        <f>=HYPERLINK("https://leilaoonline.net/lote/detalhe/62225", "EXTRUSORA PARA LAMINADOS FLAT DIE CALANDRA E PUXADOR - CÓD. 721 - CL2022")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30.000,00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=HYPERLINK("https://leilaoonline.net/lote/detalhe/62226", "2017")</f>
      </c>
      <c r="B100" s="4" t="s">
        <f>=HYPERLINK("https://leilaoonline.net/lote/detalhe/62226", "MISTURADOR TIPO V EM AÇO INOX 1000 LITROS - CÓD. 708 - CL2022")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12.250,00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=HYPERLINK("https://leilaoonline.net/lote/detalhe/62227", "2018")</f>
      </c>
      <c r="B101" s="4" t="s">
        <f>=HYPERLINK("https://leilaoonline.net/lote/detalhe/62227", "MISTURADOR TIPO V EM AÇO INOX 600 LITROS - CÓD. 572 - CL2022")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5.600,00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=HYPERLINK("https://leilaoonline.net/lote/detalhe/62228", "2019")</f>
      </c>
      <c r="B102" s="4" t="s">
        <f>=HYPERLINK("https://leilaoonline.net/lote/detalhe/62228", "REATOR BATEDOR AÇO INOX 1/2 CANA 1000 LITROS - Cód. 569 - CL2022")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8.750,00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=HYPERLINK("https://leilaoonline.net/lote/detalhe/62229", "2020")</f>
      </c>
      <c r="B103" s="4" t="s">
        <f>=HYPERLINK("https://leilaoonline.net/lote/detalhe/62229", "REATOR BATEDOR AÇO INOX 2000 LITROS - CÓD. 573 - CL2022")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8.750,00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=HYPERLINK("https://leilaoonline.net/lote/detalhe/62230", "2021")</f>
      </c>
      <c r="B104" s="4" t="s">
        <f>=HYPERLINK("https://leilaoonline.net/lote/detalhe/62230", "REATOR AÇO INOX 5000 LITROS MISTURADOR ENCAMISADO - CL2022")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21.000,00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=HYPERLINK("https://leilaoonline.net/lote/detalhe/62231", "2022")</f>
      </c>
      <c r="B105" s="4" t="s">
        <f>=HYPERLINK("https://leilaoonline.net/lote/detalhe/62231", "MISTURADOR RIBBON BLENDER 200L - CL2022")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4.750,00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=HYPERLINK("https://leilaoonline.net/lote/detalhe/62232", "2023")</f>
      </c>
      <c r="B106" s="4" t="s">
        <f>=HYPERLINK("https://leilaoonline.net/lote/detalhe/62232", "BOMBA HELICOIDAL DOSADORA NIETSCH NM045SY01L07V 2002 - CL2022")</f>
      </c>
      <c r="C106" s="4" t="inlineStr">
        <is>
          <t>Não vendido</t>
        </is>
      </c>
      <c r="D106" s="4" t="inlineStr">
        <is>
          <t>2</t>
        </is>
      </c>
      <c r="E106" s="5" t="inlineStr">
        <is>
          <t>2.400,00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=HYPERLINK("https://leilaoonline.net/lote/detalhe/62233", "2024")</f>
      </c>
      <c r="B107" s="4" t="s">
        <f>=HYPERLINK("https://leilaoonline.net/lote/detalhe/62233", "BOMBA HELICOIDAL DOSADORA NIETSCH NE60A 1999 - CL2022")</f>
      </c>
      <c r="C107" s="4" t="inlineStr">
        <is>
          <t>Não vendido</t>
        </is>
      </c>
      <c r="D107" s="4" t="inlineStr">
        <is>
          <t>4</t>
        </is>
      </c>
      <c r="E107" s="5" t="inlineStr">
        <is>
          <t>2.200,00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=HYPERLINK("https://leilaoonline.net/lote/detalhe/62234", "2025")</f>
      </c>
      <c r="B108" s="4" t="s">
        <f>=HYPERLINK("https://leilaoonline.net/lote/detalhe/62234", "CILINDRO MISTURADOR BORRACHA MARCA BONITO 700 x 300 MM - CÓD. 554 - CL2022")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13.250,00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=HYPERLINK("https://leilaoonline.net/lote/detalhe/62235", "2026")</f>
      </c>
      <c r="B109" s="4" t="s">
        <f>=HYPERLINK("https://leilaoonline.net/lote/detalhe/62235", "TORNO MECÂNICO INVICTA IC-400 2000x460 MM - CÓD. 584 - CL2022")</f>
      </c>
      <c r="C109" s="4" t="inlineStr">
        <is>
          <t>Não vendido</t>
        </is>
      </c>
      <c r="D109" s="4" t="inlineStr">
        <is>
          <t>10</t>
        </is>
      </c>
      <c r="E109" s="5" t="inlineStr">
        <is>
          <t>4.250,00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=HYPERLINK("https://leilaoonline.net/lote/detalhe/62236", "2027")</f>
      </c>
      <c r="B110" s="4" t="s">
        <f>=HYPERLINK("https://leilaoonline.net/lote/detalhe/62236", "TORNO MECÂNICO INVICTA IC-400 2000x460 MM - CÓD. 683 - CL2022")</f>
      </c>
      <c r="C110" s="4" t="inlineStr">
        <is>
          <t>Não vendido</t>
        </is>
      </c>
      <c r="D110" s="4" t="inlineStr">
        <is>
          <t>27</t>
        </is>
      </c>
      <c r="E110" s="5" t="inlineStr">
        <is>
          <t>7.000,00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=HYPERLINK("https://leilaoonline.net/lote/detalhe/62237", "2028")</f>
      </c>
      <c r="B111" s="4" t="s">
        <f>=HYPERLINK("https://leilaoonline.net/lote/detalhe/62237", "TORNO IMOR 1500 x 430MM - CÓD. 743 - CL2022")</f>
      </c>
      <c r="C111" s="4" t="inlineStr">
        <is>
          <t>Não vendido</t>
        </is>
      </c>
      <c r="D111" s="4" t="inlineStr">
        <is>
          <t>11</t>
        </is>
      </c>
      <c r="E111" s="5" t="inlineStr">
        <is>
          <t>4.100,00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=HYPERLINK("https://leilaoonline.net/lote/detalhe/62238", "2029")</f>
      </c>
      <c r="B112" s="4" t="s">
        <f>=HYPERLINK("https://leilaoonline.net/lote/detalhe/62238", "ELETROFORJA FORNO DE AQUECIMENTO FORJARIA 35KVA - CÓD. 737 - CL2022")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2.600,00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=HYPERLINK("https://leilaoonline.net/lote/detalhe/62239", "2030")</f>
      </c>
      <c r="B113" s="4" t="s">
        <f>=HYPERLINK("https://leilaoonline.net/lote/detalhe/62239", "ELETROFORJA FORNO DE AQUECIMENTO FORJARIA 100KVA - CÓD. 738 - CL2022")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4.250,00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=HYPERLINK("https://leilaoonline.net/lote/detalhe/62240", "2031")</f>
      </c>
      <c r="B114" s="4" t="s">
        <f>=HYPERLINK("https://leilaoonline.net/lote/detalhe/62240", "LAMINADORA DE ROSCAS ROZ LRH80 - CÓD. 740 - CL2022")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9.000,00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=HYPERLINK("https://leilaoonline.net/lote/detalhe/62241", "2032")</f>
      </c>
      <c r="B115" s="4" t="s">
        <f>=HYPERLINK("https://leilaoonline.net/lote/detalhe/62241", "PRENSA DE FRICÇÃO FORJARIA GUTMANN 40 TONELADAS - CÓD. 746 - CL2022")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2.250,00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=HYPERLINK("https://leilaoonline.net/lote/detalhe/62242", "2033")</f>
      </c>
      <c r="B116" s="4" t="s">
        <f>=HYPERLINK("https://leilaoonline.net/lote/detalhe/62242", "PRENSA DE FRICÇÃO FORJARIA GUTMANN 80 TONELADAS - CÓD. 747 - CL2022")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4.250,00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=HYPERLINK("https://leilaoonline.net/lote/detalhe/62243", "2034")</f>
      </c>
      <c r="B117" s="4" t="s">
        <f>=HYPERLINK("https://leilaoonline.net/lote/detalhe/62243", "PRENSA DE FRICÇÃO FORJARIA WELKO ARIETE 2000 220 TON - CÓD. 749 - CL2022")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11.000,00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=HYPERLINK("https://leilaoonline.net/lote/detalhe/62171", "2035")</f>
      </c>
      <c r="B118" s="4" t="s">
        <f>=HYPERLINK("https://leilaoonline.net/lote/detalhe/62171", "CARRETEL ENROLADOR")</f>
      </c>
      <c r="C118" s="4" t="inlineStr">
        <is>
          <t>Não vendido</t>
        </is>
      </c>
      <c r="D118" s="4" t="inlineStr">
        <is>
          <t>4</t>
        </is>
      </c>
      <c r="E118" s="5" t="inlineStr">
        <is>
          <t>700,00</t>
        </is>
      </c>
      <c r="F11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2026-10-17T12:46:27.00Z</dcterms:created>
  <dc:creator>Tellks Tecnologia</dc:creator>
  <cp:revision>0</cp:revision>
</cp:coreProperties>
</file>