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Geradores • Ônibus • Tratores • Empilhadeiras • Implementos Agrícolas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24/09/2020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=HYPERLINK("https://leilaoonline.net/lote/detalhe/61691", "001")</f>
      </c>
      <c r="B11" s="4" t="s">
        <f>=HYPERLINK("https://leilaoonline.net/lote/detalhe/61691", "EMPILHADEIRA CLARK; MOTOR DESMONTADO; SEM BATERIA; POSSUI GARFOS")</f>
      </c>
      <c r="C11" s="4" t="inlineStr">
        <is>
          <t>Não vendido</t>
        </is>
      </c>
      <c r="D11" s="4" t="inlineStr">
        <is>
          <t>30</t>
        </is>
      </c>
      <c r="E11" s="5" t="inlineStr">
        <is>
          <t>9.900,00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=HYPERLINK("https://leilaoonline.net/lote/detalhe/61459", "002")</f>
      </c>
      <c r="B12" s="4" t="s">
        <f>=HYPERLINK("https://leilaoonline.net/lote/detalhe/61459", "EMPILHADEIRA CLARK 7 TON GLP")</f>
      </c>
      <c r="C12" s="4" t="inlineStr">
        <is>
          <t>Não vendido</t>
        </is>
      </c>
      <c r="D12" s="4" t="inlineStr">
        <is>
          <t>93</t>
        </is>
      </c>
      <c r="E12" s="5" t="inlineStr">
        <is>
          <t>35.500,00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=HYPERLINK("https://leilaoonline.net/lote/detalhe/61471", "003")</f>
      </c>
      <c r="B13" s="4" t="s">
        <f>=HYPERLINK("https://leilaoonline.net/lote/detalhe/61471", "EMPILHADEIRA YALE 2 TON, FUNCIONANDO - SEM CILINDRO DE GÁS")</f>
      </c>
      <c r="C13" s="4" t="inlineStr">
        <is>
          <t>Não vendido</t>
        </is>
      </c>
      <c r="D13" s="4" t="inlineStr">
        <is>
          <t>74</t>
        </is>
      </c>
      <c r="E13" s="5" t="inlineStr">
        <is>
          <t>18.700,00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=HYPERLINK("https://leilaoonline.net/lote/detalhe/61692", "004")</f>
      </c>
      <c r="B14" s="4" t="s">
        <f>=HYPERLINK("https://leilaoonline.net/lote/detalhe/61692", "veja o vídeo - PÁ CARREGADEIRA SHANTUI SL30W; 2011; AMARELA - FUNCIONANDO")</f>
      </c>
      <c r="C14" s="4" t="inlineStr">
        <is>
          <t>Vendido</t>
        </is>
      </c>
      <c r="D14" s="4" t="inlineStr">
        <is>
          <t>47</t>
        </is>
      </c>
      <c r="E14" s="5" t="inlineStr">
        <is>
          <t>64.900,00</t>
        </is>
      </c>
      <c r="F14" s="4" t="inlineStr">
        <is>
          <t>550.00</t>
        </is>
      </c>
    </row>
    <row collapsed="false" customFormat="false" customHeight="false" hidden="false" ht="12.1" outlineLevel="0" r="15">
      <c r="A15" s="5" t="s">
        <f>=HYPERLINK("https://leilaoonline.net/lote/detalhe/61660", "005")</f>
      </c>
      <c r="B15" s="4" t="s">
        <f>=HYPERLINK("https://leilaoonline.net/lote/detalhe/61660", "CARRETA PARA TRATOR METÁLICA DE 2x1.4 MTS; VASCULANTE DE 2 RODAS.")</f>
      </c>
      <c r="C15" s="4" t="inlineStr">
        <is>
          <t>Não vendido</t>
        </is>
      </c>
      <c r="D15" s="4" t="inlineStr">
        <is>
          <t>9</t>
        </is>
      </c>
      <c r="E15" s="5" t="inlineStr">
        <is>
          <t>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=HYPERLINK("https://leilaoonline.net/lote/detalhe/61663", "006")</f>
      </c>
      <c r="B16" s="4" t="s">
        <f>=HYPERLINK("https://leilaoonline.net/lote/detalhe/61663", "1 ROÇADEIRA DE 1.4 MT; GIRO LIVRE E 1 SUBSOLADOR DE 3 HASTES; BALDAN - FUNCIONANDO")</f>
      </c>
      <c r="C16" s="4" t="inlineStr">
        <is>
          <t>Não vendido</t>
        </is>
      </c>
      <c r="D16" s="4" t="inlineStr">
        <is>
          <t>21</t>
        </is>
      </c>
      <c r="E16" s="5" t="inlineStr">
        <is>
          <t>6.000,00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=HYPERLINK("https://leilaoonline.net/lote/detalhe/61661", "007")</f>
      </c>
      <c r="B17" s="4" t="s">
        <f>=HYPERLINK("https://leilaoonline.net/lote/detalhe/61661", "COLHEDEIRA DE MILHO DE 1 LINHA; MODELO FOGUETINHO - FUNCIONANDO")</f>
      </c>
      <c r="C17" s="4" t="inlineStr">
        <is>
          <t>Não vendido</t>
        </is>
      </c>
      <c r="D17" s="4" t="inlineStr">
        <is>
          <t>21</t>
        </is>
      </c>
      <c r="E17" s="5" t="inlineStr">
        <is>
          <t>6.250,00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=HYPERLINK("https://leilaoonline.net/lote/detalhe/61706", "008")</f>
      </c>
      <c r="B18" s="4" t="s">
        <f>=HYPERLINK("https://leilaoonline.net/lote/detalhe/61706", "APROX. 50 TONELADAS DE VIGA - venda por kilo 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1,80</t>
        </is>
      </c>
      <c r="F18" s="4" t="inlineStr">
        <is>
          <t>0.10</t>
        </is>
      </c>
    </row>
    <row collapsed="false" customFormat="false" customHeight="false" hidden="false" ht="12.1" outlineLevel="0" r="19">
      <c r="A19" s="5" t="s">
        <f>=HYPERLINK("https://leilaoonline.net/lote/detalhe/61658", "009")</f>
      </c>
      <c r="B19" s="4" t="s">
        <f>=HYPERLINK("https://leilaoonline.net/lote/detalhe/61658", "SUBSOLADOR DE 7 HASTES DE CONTROLE REMOTO; MARCA: TATU - FUNCIONANDO")</f>
      </c>
      <c r="C19" s="4" t="inlineStr">
        <is>
          <t>Não vendido</t>
        </is>
      </c>
      <c r="D19" s="4" t="inlineStr">
        <is>
          <t>29</t>
        </is>
      </c>
      <c r="E19" s="5" t="inlineStr">
        <is>
          <t>8.000,00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=HYPERLINK("https://leilaoonline.net/lote/detalhe/61463", "010")</f>
      </c>
      <c r="B20" s="4" t="s">
        <f>=HYPERLINK("https://leilaoonline.net/lote/detalhe/61463", " GRUPO GERADOR POLIDIESEL 53 KVA, COM MOTOR PERKINS, FUNCIONANDO - LOT 05")</f>
      </c>
      <c r="C20" s="4" t="inlineStr">
        <is>
          <t>Não vendido</t>
        </is>
      </c>
      <c r="D20" s="4" t="inlineStr">
        <is>
          <t>8</t>
        </is>
      </c>
      <c r="E20" s="5" t="inlineStr">
        <is>
          <t>10.300,00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=HYPERLINK("https://leilaoonline.net/lote/detalhe/61465", "011")</f>
      </c>
      <c r="B21" s="4" t="s">
        <f>=HYPERLINK("https://leilaoonline.net/lote/detalhe/61465", "GRUPO GERADOR CODIMA 60 KVA, NO ESTADO, PATRIMÔNIO G20-21 - LOT 21")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11.750,00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=HYPERLINK("https://leilaoonline.net/lote/detalhe/61468", "012")</f>
      </c>
      <c r="B22" s="4" t="s">
        <f>=HYPERLINK("https://leilaoonline.net/lote/detalhe/61468", "GERADOR 125KVA MOTOR DIESEL 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4.500,00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=HYPERLINK("https://leilaoonline.net/lote/detalhe/61467", "013")</f>
      </c>
      <c r="B23" s="4" t="s">
        <f>=HYPERLINK("https://leilaoonline.net/lote/detalhe/61467", "GERADOR DE ENERGIA 110/220 4KVA")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1.850,00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=HYPERLINK("https://leilaoonline.net/lote/detalhe/61466", "014")</f>
      </c>
      <c r="B24" s="4" t="s">
        <f>=HYPERLINK("https://leilaoonline.net/lote/detalhe/61466", "GRUPO GERADOR MOTOREN WERKE 59 KVA, NO ESTADO, PATRIMÔNIO G20-23 - LOT 23")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=HYPERLINK("https://leilaoonline.net/lote/detalhe/61464", "015")</f>
      </c>
      <c r="B25" s="4" t="s">
        <f>=HYPERLINK("https://leilaoonline.net/lote/detalhe/61464", "GRUPO GERADOR STEMAC 400 KVA, MOTOR CUMMINS NTA 855 REFORMADO 0,10. 220 VOLTS NO ESTADO, PATRIMÔNIO G20-18 - LOT 18")</f>
      </c>
      <c r="C25" s="4" t="inlineStr">
        <is>
          <t>Não vendido</t>
        </is>
      </c>
      <c r="D25" s="4" t="inlineStr">
        <is>
          <t>28</t>
        </is>
      </c>
      <c r="E25" s="5" t="inlineStr">
        <is>
          <t>26.250,00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=HYPERLINK("https://leilaoonline.net/lote/detalhe/61462", "016")</f>
      </c>
      <c r="B26" s="4" t="s">
        <f>=HYPERLINK("https://leilaoonline.net/lote/detalhe/61462", "GRUPO GERADOR PALMERO 1.000 KVA")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=HYPERLINK("https://leilaoonline.net/lote/detalhe/61461", "017")</f>
      </c>
      <c r="B27" s="4" t="s">
        <f>=HYPERLINK("https://leilaoonline.net/lote/detalhe/61461", " GRUPO GERADOR STEMAC 400 KVA, MOTOR CUMMINS NTA 855, REFORMADO, 0,10 BIG CAM, 380 VOLTS")</f>
      </c>
      <c r="C27" s="4" t="inlineStr">
        <is>
          <t>Não vendido</t>
        </is>
      </c>
      <c r="D27" s="4" t="inlineStr">
        <is>
          <t>3</t>
        </is>
      </c>
      <c r="E27" s="5" t="inlineStr">
        <is>
          <t>15.250,00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=HYPERLINK("https://leilaoonline.net/lote/detalhe/61460", "018")</f>
      </c>
      <c r="B28" s="4" t="s">
        <f>=HYPERLINK("https://leilaoonline.net/lote/detalhe/61460", " GRUPO GERADOR STEMAC 150 KVA, GERADOR WEG 220/380/440 VOLTS, MOTOR SCANIA 112, FUNCIONANDO - LOT 11")</f>
      </c>
      <c r="C28" s="4" t="inlineStr">
        <is>
          <t>Não vendido</t>
        </is>
      </c>
      <c r="D28" s="4" t="inlineStr">
        <is>
          <t>8</t>
        </is>
      </c>
      <c r="E28" s="5" t="inlineStr">
        <is>
          <t>15.250,00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=HYPERLINK("https://leilaoonline.net/lote/detalhe/61662", "019")</f>
      </c>
      <c r="B29" s="4" t="s">
        <f>=HYPERLINK("https://leilaoonline.net/lote/detalhe/61662", "ENSILADEIRA; 1992; 6 FACAS; MARCA: JF")</f>
      </c>
      <c r="C29" s="4" t="inlineStr">
        <is>
          <t>Não vendido</t>
        </is>
      </c>
      <c r="D29" s="4" t="inlineStr">
        <is>
          <t>12</t>
        </is>
      </c>
      <c r="E29" s="5" t="inlineStr">
        <is>
          <t>3.750,00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=HYPERLINK("https://leilaoonline.net/lote/detalhe/61699", "021")</f>
      </c>
      <c r="B30" s="4" t="s">
        <f>=HYPERLINK("https://leilaoonline.net/lote/detalhe/61699", "GRADE ARADORA; 18 DISCOS")</f>
      </c>
      <c r="C30" s="4" t="inlineStr">
        <is>
          <t>Não vendido</t>
        </is>
      </c>
      <c r="D30" s="4" t="inlineStr">
        <is>
          <t>20</t>
        </is>
      </c>
      <c r="E30" s="5" t="inlineStr">
        <is>
          <t>5.750,00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=HYPERLINK("https://leilaoonline.net/lote/detalhe/61469", "022")</f>
      </c>
      <c r="B31" s="4" t="s">
        <f>=HYPERLINK("https://leilaoonline.net/lote/detalhe/61469", "MASSEY FERGUSON ANO 1980 MODELO 275 - FUNCIONANDO")</f>
      </c>
      <c r="C31" s="4" t="inlineStr">
        <is>
          <t>Não vendido</t>
        </is>
      </c>
      <c r="D31" s="4" t="inlineStr">
        <is>
          <t>87</t>
        </is>
      </c>
      <c r="E31" s="5" t="inlineStr">
        <is>
          <t>24.850,00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=HYPERLINK("https://leilaoonline.net/lote/detalhe/61652", "023")</f>
      </c>
      <c r="B32" s="4" t="s">
        <f>=HYPERLINK("https://leilaoonline.net/lote/detalhe/61652", "MASSEY FERGUSON 95 X; ANO 1974; DIREÇÃO HIDRÁULICA E CONTROLE - FUNCIONANDO")</f>
      </c>
      <c r="C32" s="4" t="inlineStr">
        <is>
          <t>Não vendido</t>
        </is>
      </c>
      <c r="D32" s="4" t="inlineStr">
        <is>
          <t>30</t>
        </is>
      </c>
      <c r="E32" s="5" t="inlineStr">
        <is>
          <t>11.250,00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=HYPERLINK("https://leilaoonline.net/lote/detalhe/61473", "024")</f>
      </c>
      <c r="B33" s="4" t="s">
        <f>=HYPERLINK("https://leilaoonline.net/lote/detalhe/61473", "TRATOR VALMET 360 ANO 1964")</f>
      </c>
      <c r="C33" s="4" t="inlineStr">
        <is>
          <t>Não vendido</t>
        </is>
      </c>
      <c r="D33" s="4" t="inlineStr">
        <is>
          <t>22</t>
        </is>
      </c>
      <c r="E33" s="5" t="inlineStr">
        <is>
          <t>4.450,00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=HYPERLINK("https://leilaoonline.net/lote/detalhe/61727", "025")</f>
      </c>
      <c r="B34" s="4" t="s">
        <f>=HYPERLINK("https://leilaoonline.net/lote/detalhe/61727", "GRADE ARADORA; 24 DISCOS; MARCA BALDAN")</f>
      </c>
      <c r="C34" s="4" t="inlineStr">
        <is>
          <t>Vendido</t>
        </is>
      </c>
      <c r="D34" s="4" t="inlineStr">
        <is>
          <t>17</t>
        </is>
      </c>
      <c r="E34" s="5" t="inlineStr">
        <is>
          <t>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=HYPERLINK("https://leilaoonline.net/lote/detalhe/61472", "027")</f>
      </c>
      <c r="B35" s="4" t="s">
        <f>=HYPERLINK("https://leilaoonline.net/lote/detalhe/61472", "COLHEITADEIRA MF 3640 ANO 1985 COM BOCA DE MILHO")</f>
      </c>
      <c r="C35" s="4" t="inlineStr">
        <is>
          <t>Não vendido</t>
        </is>
      </c>
      <c r="D35" s="4" t="inlineStr">
        <is>
          <t>6</t>
        </is>
      </c>
      <c r="E35" s="5" t="inlineStr">
        <is>
          <t>2.250,00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=HYPERLINK("https://leilaoonline.net/lote/detalhe/61482", "028")</f>
      </c>
      <c r="B36" s="4" t="s">
        <f>=HYPERLINK("https://leilaoonline.net/lote/detalhe/61482", "CARRETA ROSSETI ANO 86 PARA 2500KG - ESPARRAMAR CALCARREO")</f>
      </c>
      <c r="C36" s="4" t="inlineStr">
        <is>
          <t>Não vendido</t>
        </is>
      </c>
      <c r="D36" s="4" t="inlineStr">
        <is>
          <t>11</t>
        </is>
      </c>
      <c r="E36" s="5" t="inlineStr">
        <is>
          <t>2.500,00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=HYPERLINK("https://leilaoonline.net/lote/detalhe/61483", "029")</f>
      </c>
      <c r="B37" s="4" t="s">
        <f>=HYPERLINK("https://leilaoonline.net/lote/detalhe/61483", "VALMET 65 I.D, ANO 1978")</f>
      </c>
      <c r="C37" s="4" t="inlineStr">
        <is>
          <t>Vendido</t>
        </is>
      </c>
      <c r="D37" s="4" t="inlineStr">
        <is>
          <t>58</t>
        </is>
      </c>
      <c r="E37" s="5" t="inlineStr">
        <is>
          <t>16.800,00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=HYPERLINK("https://leilaoonline.net/lote/detalhe/61474", "030")</f>
      </c>
      <c r="B38" s="4" t="s">
        <f>=HYPERLINK("https://leilaoonline.net/lote/detalhe/61474", " veja vídeo - ONIBUS M.BENZ/INDUSCAR FOZ U, ANO 2010/2010 CAP 31 P - FUNCIONANDO")</f>
      </c>
      <c r="C38" s="4" t="inlineStr">
        <is>
          <t>Não vendido</t>
        </is>
      </c>
      <c r="D38" s="4" t="inlineStr">
        <is>
          <t>7</t>
        </is>
      </c>
      <c r="E38" s="5" t="inlineStr">
        <is>
          <t>18.000,00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=HYPERLINK("https://leilaoonline.net/lote/detalhe/61475", "031")</f>
      </c>
      <c r="B39" s="4" t="s">
        <f>=HYPERLINK("https://leilaoonline.net/lote/detalhe/61475", "ÔNIBUS M.BENZ/INDUSCAR APACHE U, ANO 2010/2010 CAP 26 P - FUNCIONANDO aguarde vídeo em breve")</f>
      </c>
      <c r="C39" s="4" t="inlineStr">
        <is>
          <t>Não vendido</t>
        </is>
      </c>
      <c r="D39" s="4" t="inlineStr">
        <is>
          <t>7</t>
        </is>
      </c>
      <c r="E39" s="5" t="inlineStr">
        <is>
          <t>17.400,00</t>
        </is>
      </c>
      <c r="F39" s="4" t="inlineStr">
        <is>
          <t>550.00</t>
        </is>
      </c>
    </row>
    <row collapsed="false" customFormat="false" customHeight="false" hidden="false" ht="12.1" outlineLevel="0" r="40">
      <c r="A40" s="5" t="s">
        <f>=HYPERLINK("https://leilaoonline.net/lote/detalhe/61480", "032")</f>
      </c>
      <c r="B40" s="4" t="s">
        <f>=HYPERLINK("https://leilaoonline.net/lote/detalhe/61480", "IVECO; DAILY GREENCAR MO; 2014/2014; BRANCA; DIESEL - FUNCIONANDO - IPVA 2020 PAGO")</f>
      </c>
      <c r="C40" s="4" t="inlineStr">
        <is>
          <t>Não vendido</t>
        </is>
      </c>
      <c r="D40" s="4" t="inlineStr">
        <is>
          <t>18</t>
        </is>
      </c>
      <c r="E40" s="5" t="inlineStr">
        <is>
          <t>40.550,00</t>
        </is>
      </c>
      <c r="F40" s="4" t="inlineStr">
        <is>
          <t>550.00</t>
        </is>
      </c>
    </row>
    <row collapsed="false" customFormat="false" customHeight="false" hidden="false" ht="12.1" outlineLevel="0" r="41">
      <c r="A41" s="5" t="s">
        <f>=HYPERLINK("https://leilaoonline.net/lote/detalhe/61690", "033")</f>
      </c>
      <c r="B41" s="4" t="s">
        <f>=HYPERLINK("https://leilaoonline.net/lote/detalhe/61690", "GM; S10 COLINA S; 2005/2006; BRANCA; GASOLINA - FUNCIONANDO")</f>
      </c>
      <c r="C41" s="4" t="inlineStr">
        <is>
          <t>Não vendido</t>
        </is>
      </c>
      <c r="D41" s="4" t="inlineStr">
        <is>
          <t>33</t>
        </is>
      </c>
      <c r="E41" s="5" t="inlineStr">
        <is>
          <t>14.000,00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=HYPERLINK("https://leilaoonline.net/lote/detalhe/61481", "034")</f>
      </c>
      <c r="B42" s="4" t="s">
        <f>=HYPERLINK("https://leilaoonline.net/lote/detalhe/61481", "VW; SAVEIRO 1.6; 2006/2007; BRANCA; ALCO./GASOL - FUNCIONANDO - IPVA  PAGO")</f>
      </c>
      <c r="C42" s="4" t="inlineStr">
        <is>
          <t>Não vendido</t>
        </is>
      </c>
      <c r="D42" s="4" t="inlineStr">
        <is>
          <t>65</t>
        </is>
      </c>
      <c r="E42" s="5" t="inlineStr">
        <is>
          <t>12.550,00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=HYPERLINK("https://leilaoonline.net/lote/detalhe/61731", "035")</f>
      </c>
      <c r="B43" s="4" t="s">
        <f>=HYPERLINK("https://leilaoonline.net/lote/detalhe/61731", "I/ RENAULT KGOO RONTANAMB; 2013/2014; BRANCA; ALCO./GASOL - FUNCIONANDO")</f>
      </c>
      <c r="C43" s="4" t="inlineStr">
        <is>
          <t>Não vendido</t>
        </is>
      </c>
      <c r="D43" s="4" t="inlineStr">
        <is>
          <t>55</t>
        </is>
      </c>
      <c r="E43" s="5" t="inlineStr">
        <is>
          <t>17.750,00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=HYPERLINK("https://leilaoonline.net/lote/detalhe/61477", "036")</f>
      </c>
      <c r="B44" s="4" t="s">
        <f>=HYPERLINK("https://leilaoonline.net/lote/detalhe/61477", "CABINE DE CAMINHÃO FORD F600, ANO 1978 ATÉ 1982")</f>
      </c>
      <c r="C44" s="4" t="inlineStr">
        <is>
          <t>Não vendido</t>
        </is>
      </c>
      <c r="D44" s="4" t="inlineStr">
        <is>
          <t>9</t>
        </is>
      </c>
      <c r="E44" s="5" t="inlineStr">
        <is>
          <t>5.050,00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=HYPERLINK("https://leilaoonline.net/lote/detalhe/61478", "037")</f>
      </c>
      <c r="B45" s="4" t="s">
        <f>=HYPERLINK("https://leilaoonline.net/lote/detalhe/61478", "GAIOLA DO CAMINHÃO MERCEDES BENZ COM 6.70 METROS")</f>
      </c>
      <c r="C45" s="4" t="inlineStr">
        <is>
          <t>Não vendido</t>
        </is>
      </c>
      <c r="D45" s="4" t="inlineStr">
        <is>
          <t>20</t>
        </is>
      </c>
      <c r="E45" s="5" t="inlineStr">
        <is>
          <t>3.850,00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=HYPERLINK("https://leilaoonline.net/lote/detalhe/61476", "038")</f>
      </c>
      <c r="B46" s="4" t="s">
        <f>=HYPERLINK("https://leilaoonline.net/lote/detalhe/61476", "SOBRE GUARDA PARA TRANSPORTE DE ANIMAIS, MADEIRA YPE. MEDIDAS: 5,90M (COMPRIMENTO) X 1,90M (ALTURA) X 2,50M (LARGURA)")</f>
      </c>
      <c r="C46" s="4" t="inlineStr">
        <is>
          <t>Não vendido</t>
        </is>
      </c>
      <c r="D46" s="4" t="inlineStr">
        <is>
          <t>3</t>
        </is>
      </c>
      <c r="E46" s="5" t="inlineStr">
        <is>
          <t>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=HYPERLINK("https://leilaoonline.net/lote/detalhe/61495", "039")</f>
      </c>
      <c r="B47" s="4" t="s">
        <f>=HYPERLINK("https://leilaoonline.net/lote/detalhe/61495", "BOMBA DE IRRIGACAO BOMBA KSB 80-40/2 MOTOR DE 30 CV BAIXA ROTACAO E PAINEL ELETRICO")</f>
      </c>
      <c r="C47" s="4" t="inlineStr">
        <is>
          <t>Não vendido</t>
        </is>
      </c>
      <c r="D47" s="4" t="inlineStr">
        <is>
          <t>7</t>
        </is>
      </c>
      <c r="E47" s="5" t="inlineStr">
        <is>
          <t>1.900,00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=HYPERLINK("https://leilaoonline.net/lote/detalhe/61487", "040")</f>
      </c>
      <c r="B48" s="4" t="s">
        <f>=HYPERLINK("https://leilaoonline.net/lote/detalhe/61487", "TELAS REDUTORES MANDÍBULAS CUNHAS  COMPRESSORES e outros")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=HYPERLINK("https://leilaoonline.net/lote/detalhe/61489", "041")</f>
      </c>
      <c r="B49" s="4" t="s">
        <f>=HYPERLINK("https://leilaoonline.net/lote/detalhe/61489", "BRITADOR 80/20 MARCA PLANG")</f>
      </c>
      <c r="C49" s="4" t="inlineStr">
        <is>
          <t>Não vendido</t>
        </is>
      </c>
      <c r="D49" s="4" t="inlineStr">
        <is>
          <t>4</t>
        </is>
      </c>
      <c r="E49" s="5" t="inlineStr">
        <is>
          <t>8.000,00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=HYPERLINK("https://leilaoonline.net/lote/detalhe/61488", "042")</f>
      </c>
      <c r="B50" s="4" t="s">
        <f>=HYPERLINK("https://leilaoonline.net/lote/detalhe/61488", "USINA DOSADORA COMPLETA 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100.000,00</t>
        </is>
      </c>
      <c r="F50" s="4" t="inlineStr">
        <is>
          <t>5000.00</t>
        </is>
      </c>
    </row>
    <row collapsed="false" customFormat="false" customHeight="false" hidden="false" ht="12.1" outlineLevel="0" r="51">
      <c r="A51" s="5" t="s">
        <f>=HYPERLINK("https://leilaoonline.net/lote/detalhe/61675", "046")</f>
      </c>
      <c r="B51" s="4" t="s">
        <f>=HYPERLINK("https://leilaoonline.net/lote/detalhe/61675", "TRATOR VALMET 360; 1965")</f>
      </c>
      <c r="C51" s="4" t="inlineStr">
        <is>
          <t>Vendido</t>
        </is>
      </c>
      <c r="D51" s="4" t="inlineStr">
        <is>
          <t>17</t>
        </is>
      </c>
      <c r="E51" s="5" t="inlineStr">
        <is>
          <t>5.750,00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=HYPERLINK("https://leilaoonline.net/lote/detalhe/61484", "048")</f>
      </c>
      <c r="B52" s="4" t="s">
        <f>=HYPERLINK("https://leilaoonline.net/lote/detalhe/61484", "CARRETEL ENROLADOR")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=HYPERLINK("https://leilaoonline.net/lote/detalhe/61665", "049")</f>
      </c>
      <c r="B53" s="4" t="s">
        <f>=HYPERLINK("https://leilaoonline.net/lote/detalhe/61665", "2 BATEDEIRA/DEBULHADEIRA DE CEREAIS; MARCA: NOGUEIRA - FUNCIONANDO")</f>
      </c>
      <c r="C53" s="4" t="inlineStr">
        <is>
          <t>Não vendido</t>
        </is>
      </c>
      <c r="D53" s="4" t="inlineStr">
        <is>
          <t>10</t>
        </is>
      </c>
      <c r="E53" s="5" t="inlineStr">
        <is>
          <t>3.250,00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=HYPERLINK("https://leilaoonline.net/lote/detalhe/61485", "055")</f>
      </c>
      <c r="B54" s="4" t="s">
        <f>=HYPERLINK("https://leilaoonline.net/lote/detalhe/61485", "GUINDASTE 4,3TM E3 - CR + CESTO AEREO; SERIE Y02C004304; POUCAS HORAS DE USO")</f>
      </c>
      <c r="C54" s="4" t="inlineStr">
        <is>
          <t>Não vendido</t>
        </is>
      </c>
      <c r="D54" s="4" t="inlineStr">
        <is>
          <t>15</t>
        </is>
      </c>
      <c r="E54" s="5" t="inlineStr">
        <is>
          <t>37.000,00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=HYPERLINK("https://leilaoonline.net/lote/detalhe/61490", "060")</f>
      </c>
      <c r="B55" s="4" t="s">
        <f>=HYPERLINK("https://leilaoonline.net/lote/detalhe/61490", "ROÇADEIRA DE ARRASTO, DIFERENCIAL - FUNCIONANDO, MAIS 1 (UMA) BOMBA DE ÁGUA, COM ENTRADA DE 3,5 POLEGADAS E SAÍDA DE 2,5 POLEGADAS")</f>
      </c>
      <c r="C55" s="4" t="inlineStr">
        <is>
          <t>Vendido</t>
        </is>
      </c>
      <c r="D55" s="4" t="inlineStr">
        <is>
          <t>18</t>
        </is>
      </c>
      <c r="E55" s="5" t="inlineStr">
        <is>
          <t>3.050,00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=HYPERLINK("https://leilaoonline.net/lote/detalhe/61491", "061")</f>
      </c>
      <c r="B56" s="4" t="s">
        <f>=HYPERLINK("https://leilaoonline.net/lote/detalhe/61491", "ARADO SANTA IZABEL, DISCOS COM 29 POLEGADAS. ANO FABRICAÇÃO: 02/2004. MODELO PSH 4 30. NÚMERO DE SÉRIE: C11G0102")</f>
      </c>
      <c r="C56" s="4" t="inlineStr">
        <is>
          <t>Não vendido</t>
        </is>
      </c>
      <c r="D56" s="4" t="inlineStr">
        <is>
          <t>25</t>
        </is>
      </c>
      <c r="E56" s="5" t="inlineStr">
        <is>
          <t>4.250,00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=HYPERLINK("https://leilaoonline.net/lote/detalhe/61494", "067")</f>
      </c>
      <c r="B57" s="4" t="s">
        <f>=HYPERLINK("https://leilaoonline.net/lote/detalhe/61494", "MOTOR PERKINS 04 CILINDROS Q 20 B PARA CAMINHONETE D20 BOM ESTADO")</f>
      </c>
      <c r="C57" s="4" t="inlineStr">
        <is>
          <t>Não vendido</t>
        </is>
      </c>
      <c r="D57" s="4" t="inlineStr">
        <is>
          <t>5</t>
        </is>
      </c>
      <c r="E57" s="5" t="inlineStr">
        <is>
          <t>5.250,00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=HYPERLINK("https://leilaoonline.net/lote/detalhe/61499", "069")</f>
      </c>
      <c r="B58" s="4" t="s">
        <f>=HYPERLINK("https://leilaoonline.net/lote/detalhe/61499", "DIFERENCIAL DE MERCEDES BENZ 1513, COROA E PINHÃO 7 X 40. FREIO À ÓLEO. 04 PORQUINHO DE DIFERENCIAL TINKEM (FORD OU CHEVROLET)")</f>
      </c>
      <c r="C58" s="4" t="inlineStr">
        <is>
          <t>Não vendido</t>
        </is>
      </c>
      <c r="D58" s="4" t="inlineStr">
        <is>
          <t>3</t>
        </is>
      </c>
      <c r="E58" s="5" t="inlineStr">
        <is>
          <t>800,00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=HYPERLINK("https://leilaoonline.net/lote/detalhe/61486", "070")</f>
      </c>
      <c r="B59" s="4" t="s">
        <f>=HYPERLINK("https://leilaoonline.net/lote/detalhe/61486", "VÁLVULA ARAVAL")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100,00</t>
        </is>
      </c>
      <c r="F59" s="4" t="inlineStr">
        <is>
          <t>30.00</t>
        </is>
      </c>
    </row>
    <row collapsed="false" customFormat="false" customHeight="false" hidden="false" ht="12.1" outlineLevel="0" r="60">
      <c r="A60" s="5" t="s">
        <f>=HYPERLINK("https://leilaoonline.net/lote/detalhe/61695", "071")</f>
      </c>
      <c r="B60" s="4" t="s">
        <f>=HYPERLINK("https://leilaoonline.net/lote/detalhe/61695", "1 MARTELETE BOSH GSH 16 - PROFISSIONAL; 1 TERMOFUSORA;  1 TALHA ELÉTRICA CSM TEC300")</f>
      </c>
      <c r="C60" s="4" t="inlineStr">
        <is>
          <t>Não vendido</t>
        </is>
      </c>
      <c r="D60" s="4" t="inlineStr">
        <is>
          <t>16</t>
        </is>
      </c>
      <c r="E60" s="5" t="inlineStr">
        <is>
          <t>2.750,00</t>
        </is>
      </c>
      <c r="F60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2026-04-01T05:12:59.00Z</dcterms:created>
  <dc:creator>Tellks Tecnologia</dc:creator>
  <cp:revision>0</cp:revision>
</cp:coreProperties>
</file>